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Q:\Finances\2022\Budget\"/>
    </mc:Choice>
  </mc:AlternateContent>
  <xr:revisionPtr revIDLastSave="0" documentId="13_ncr:1_{A3649C36-9800-4EF3-A390-0A46A1EB6D01}" xr6:coauthVersionLast="47" xr6:coauthVersionMax="47" xr10:uidLastSave="{00000000-0000-0000-0000-000000000000}"/>
  <bookViews>
    <workbookView xWindow="-28095" yWindow="480" windowWidth="23430" windowHeight="12270" tabRatio="750" activeTab="6" xr2:uid="{00000000-000D-0000-FFFF-FFFF00000000}"/>
  </bookViews>
  <sheets>
    <sheet name="230" sheetId="1" r:id="rId1"/>
    <sheet name="231 Mosquito" sheetId="2" r:id="rId2"/>
    <sheet name="235 340b" sheetId="3" r:id="rId3"/>
    <sheet name="234 EO21" sheetId="7" r:id="rId4"/>
    <sheet name="239 Wrkfrc" sheetId="4" r:id="rId5"/>
    <sheet name="240 HIV" sheetId="5" r:id="rId6"/>
    <sheet name="241 STD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6" i="1" l="1"/>
  <c r="D71" i="1"/>
  <c r="D62" i="1" l="1"/>
  <c r="D47" i="1" l="1"/>
  <c r="D70" i="1"/>
  <c r="D69" i="1"/>
  <c r="D5" i="7"/>
  <c r="D31" i="3"/>
  <c r="D30" i="6"/>
  <c r="D13" i="4"/>
  <c r="D30" i="5"/>
  <c r="D49" i="1" l="1"/>
  <c r="D7" i="7"/>
  <c r="D12" i="7"/>
  <c r="D36" i="3"/>
  <c r="D25" i="5" l="1"/>
  <c r="D17" i="5"/>
  <c r="D38" i="6"/>
  <c r="D17" i="6"/>
  <c r="D35" i="6"/>
  <c r="D29" i="3" l="1"/>
  <c r="D37" i="5" l="1"/>
  <c r="D65" i="1"/>
  <c r="D44" i="1"/>
  <c r="D20" i="4"/>
  <c r="D38" i="3"/>
  <c r="D18" i="2"/>
  <c r="D28" i="6" l="1"/>
  <c r="D25" i="6"/>
  <c r="D32" i="6" s="1"/>
  <c r="D28" i="5"/>
  <c r="D32" i="5" s="1"/>
  <c r="D11" i="4"/>
  <c r="D7" i="4"/>
  <c r="D15" i="3"/>
  <c r="D25" i="3"/>
  <c r="D11" i="2"/>
  <c r="D7" i="2"/>
  <c r="D13" i="2" s="1"/>
  <c r="D40" i="1"/>
  <c r="D30" i="1"/>
  <c r="D33" i="3" l="1"/>
  <c r="D15" i="4"/>
</calcChain>
</file>

<file path=xl/sharedStrings.xml><?xml version="1.0" encoding="utf-8"?>
<sst xmlns="http://schemas.openxmlformats.org/spreadsheetml/2006/main" count="386" uniqueCount="246">
  <si>
    <t>ACCOUNT NUMBER</t>
  </si>
  <si>
    <t>DEPARTMENT</t>
  </si>
  <si>
    <t>ACCOUNT DESCRIPTION</t>
  </si>
  <si>
    <t>Health</t>
  </si>
  <si>
    <t>203-2010-52350</t>
  </si>
  <si>
    <t>230-2010-52351</t>
  </si>
  <si>
    <t>230-2010-52352</t>
  </si>
  <si>
    <t>230-2010-52353</t>
  </si>
  <si>
    <t>230-2010-52354</t>
  </si>
  <si>
    <t>230-2010-52355</t>
  </si>
  <si>
    <t>230-2010-52357</t>
  </si>
  <si>
    <t>230-2010-52358</t>
  </si>
  <si>
    <t>230-2010-52359</t>
  </si>
  <si>
    <t>230-2010-52361</t>
  </si>
  <si>
    <t>230-2010-52362</t>
  </si>
  <si>
    <t>230-2010-52390</t>
  </si>
  <si>
    <t>230-2010-52300</t>
  </si>
  <si>
    <t>230-2010-52402</t>
  </si>
  <si>
    <t>230-2010-52410</t>
  </si>
  <si>
    <t>230-2010-52415</t>
  </si>
  <si>
    <t>230-2010-52416</t>
  </si>
  <si>
    <t>230-2010-52436</t>
  </si>
  <si>
    <t>230-2010-52437</t>
  </si>
  <si>
    <t>230-2010-52450</t>
  </si>
  <si>
    <t>230-2010-52456</t>
  </si>
  <si>
    <t>230-2010-52304</t>
  </si>
  <si>
    <t>230-2010-52311</t>
  </si>
  <si>
    <t>230-2010-52314</t>
  </si>
  <si>
    <t>230-2010-52317</t>
  </si>
  <si>
    <t>230-2010-52320</t>
  </si>
  <si>
    <t>230-2010-52323</t>
  </si>
  <si>
    <t>230-2010-52326</t>
  </si>
  <si>
    <t>230-2010-52329</t>
  </si>
  <si>
    <t>230-2010-52332</t>
  </si>
  <si>
    <t>230-2010-52333</t>
  </si>
  <si>
    <t>230-2010-52335</t>
  </si>
  <si>
    <t>230-2010-52337</t>
  </si>
  <si>
    <t>230-2010-52338</t>
  </si>
  <si>
    <t>235-2010-52317</t>
  </si>
  <si>
    <t>235-2010-52326</t>
  </si>
  <si>
    <t>235-2010-52329</t>
  </si>
  <si>
    <t>235-2010-52332</t>
  </si>
  <si>
    <t>235-2010-52333</t>
  </si>
  <si>
    <t>235-2010-52335</t>
  </si>
  <si>
    <t>235-2010-52337</t>
  </si>
  <si>
    <t>235-2010-52338</t>
  </si>
  <si>
    <t>235-2010-52361</t>
  </si>
  <si>
    <t>235-2010-52300</t>
  </si>
  <si>
    <t>235-2010-52402</t>
  </si>
  <si>
    <t>235-2010-52410</t>
  </si>
  <si>
    <t>235-2010-52415</t>
  </si>
  <si>
    <t>235-2010-52416</t>
  </si>
  <si>
    <t>235-2010-52436</t>
  </si>
  <si>
    <t>235-2010-52437</t>
  </si>
  <si>
    <t>235-2010-52450</t>
  </si>
  <si>
    <t>235-2010-52456</t>
  </si>
  <si>
    <t>230-2010-52400</t>
  </si>
  <si>
    <t>235-2010-52400</t>
  </si>
  <si>
    <t>231-2010-52317</t>
  </si>
  <si>
    <t>231-2010-52326</t>
  </si>
  <si>
    <t>231-2010-52300</t>
  </si>
  <si>
    <t>231-2010-52410</t>
  </si>
  <si>
    <t>231-2010-52400</t>
  </si>
  <si>
    <t>239-2010-52317</t>
  </si>
  <si>
    <t>239-2010-52326</t>
  </si>
  <si>
    <t>239-2010-52450</t>
  </si>
  <si>
    <t>239-2010-52300</t>
  </si>
  <si>
    <t>340B - 235</t>
  </si>
  <si>
    <t>Workforce Development Grant - 239</t>
  </si>
  <si>
    <t>Mosquito Grant - 231</t>
  </si>
  <si>
    <t>239-2010-52400</t>
  </si>
  <si>
    <t>TOTAL 239-2010</t>
  </si>
  <si>
    <t>Postal Services</t>
  </si>
  <si>
    <t>Utilities</t>
  </si>
  <si>
    <t>Pharmacy License</t>
  </si>
  <si>
    <t>Personnel/Hum Res Svcs</t>
  </si>
  <si>
    <t>Other Financial Services</t>
  </si>
  <si>
    <t>Insurance</t>
  </si>
  <si>
    <t>Other Technical Services</t>
  </si>
  <si>
    <t>Advertising</t>
  </si>
  <si>
    <t>Memberships &amp; Subscriptions</t>
  </si>
  <si>
    <t>Travel Expenses</t>
  </si>
  <si>
    <t>Registration &amp; Training</t>
  </si>
  <si>
    <t>Rental/Lease</t>
  </si>
  <si>
    <t>Software Licensure/Subscription</t>
  </si>
  <si>
    <t>Maintenance/Repair</t>
  </si>
  <si>
    <t>Vital Statistics Fees</t>
  </si>
  <si>
    <t>Burial Permit Fees</t>
  </si>
  <si>
    <t>Child Abuse Fees</t>
  </si>
  <si>
    <t>Women's Shelter Fees</t>
  </si>
  <si>
    <t>Food Service Operation Fees</t>
  </si>
  <si>
    <t>Retail Food Establishment Fees</t>
  </si>
  <si>
    <t>Mobile Home Park Fees</t>
  </si>
  <si>
    <t>Swimming Pool &amp; Spa Fees</t>
  </si>
  <si>
    <t>Permits &amp; Licenses</t>
  </si>
  <si>
    <t>Nuisance Fees</t>
  </si>
  <si>
    <t>Refunds</t>
  </si>
  <si>
    <t>Office Materials &amp; Supplies</t>
  </si>
  <si>
    <t>Operating Supplies</t>
  </si>
  <si>
    <t>Medical/Dental/Lab Supplies</t>
  </si>
  <si>
    <t>Drugs/Medicines</t>
  </si>
  <si>
    <t>Fuel-Gasoline/Diesel/Aviation</t>
  </si>
  <si>
    <t>Vehicle Supplies &amp; Repair</t>
  </si>
  <si>
    <t>Furniture &amp; Small Equipment</t>
  </si>
  <si>
    <t>Medical Equipment</t>
  </si>
  <si>
    <t>230-2010-52501</t>
  </si>
  <si>
    <t>Land and Improvement</t>
  </si>
  <si>
    <t>230-2010-52502</t>
  </si>
  <si>
    <t>Furniture/Equipment</t>
  </si>
  <si>
    <t>230-2010-52500</t>
  </si>
  <si>
    <t>235-2010-52502</t>
  </si>
  <si>
    <t>235-2010-52504</t>
  </si>
  <si>
    <t>Vehicles</t>
  </si>
  <si>
    <t>235-2010-52500</t>
  </si>
  <si>
    <t>Transfer</t>
  </si>
  <si>
    <t>TOTAL 241-2010</t>
  </si>
  <si>
    <t>241-0400-41411</t>
  </si>
  <si>
    <t>Federal Grants (From ODH)</t>
  </si>
  <si>
    <t>241-0800-41850</t>
  </si>
  <si>
    <t>Misc-Other</t>
  </si>
  <si>
    <t>TOTAL 240-2010</t>
  </si>
  <si>
    <t>230-0200-41251</t>
  </si>
  <si>
    <t>State Subsidy - Health Dept.</t>
  </si>
  <si>
    <t>230-0400-41411</t>
  </si>
  <si>
    <t>Federal Grants</t>
  </si>
  <si>
    <t>230-0400-41421</t>
  </si>
  <si>
    <t>State Grants</t>
  </si>
  <si>
    <t>General Health</t>
  </si>
  <si>
    <t>230-0500-41522</t>
  </si>
  <si>
    <t>Food Service Op</t>
  </si>
  <si>
    <t>230-0500-41523</t>
  </si>
  <si>
    <t>Retail Food Est</t>
  </si>
  <si>
    <t>230-0500-41524</t>
  </si>
  <si>
    <t>Mobile Home Parks</t>
  </si>
  <si>
    <t>230-0500-41525</t>
  </si>
  <si>
    <t>Pools/Spas</t>
  </si>
  <si>
    <t>230-0500-41526</t>
  </si>
  <si>
    <t>Private Water</t>
  </si>
  <si>
    <t>230-0800-41850</t>
  </si>
  <si>
    <t>230-0900-41910</t>
  </si>
  <si>
    <t>Transfer In-Health Subsidy</t>
  </si>
  <si>
    <t>230-0900-41930</t>
  </si>
  <si>
    <t>Reimbursements</t>
  </si>
  <si>
    <t>230-0500-41521</t>
  </si>
  <si>
    <t>Total 230 Revenue</t>
  </si>
  <si>
    <t>231-0400-41421</t>
  </si>
  <si>
    <t>Total 231 Revenue</t>
  </si>
  <si>
    <t>235-0800-41850</t>
  </si>
  <si>
    <t>Total 235 Revenue</t>
  </si>
  <si>
    <t>239-0400-41411</t>
  </si>
  <si>
    <t>Total 239 Revenue</t>
  </si>
  <si>
    <t>Total 241 Revenue</t>
  </si>
  <si>
    <t>240-0400-41411</t>
  </si>
  <si>
    <t>Total 240 Revenue</t>
  </si>
  <si>
    <t>240-2010-52317</t>
  </si>
  <si>
    <t>240-2010-52320</t>
  </si>
  <si>
    <t>240-2010-52323</t>
  </si>
  <si>
    <t>240-2010-52326</t>
  </si>
  <si>
    <t>240-2010-52329</t>
  </si>
  <si>
    <t>240-2010-52332</t>
  </si>
  <si>
    <t>240-2010-52333</t>
  </si>
  <si>
    <t>240-2010-52335</t>
  </si>
  <si>
    <t>240-2010-52337</t>
  </si>
  <si>
    <t>240-2010-52338</t>
  </si>
  <si>
    <t>240-2010-52359</t>
  </si>
  <si>
    <t>240-2010-52361</t>
  </si>
  <si>
    <t>240-2010-52300</t>
  </si>
  <si>
    <t>240-2010-52402</t>
  </si>
  <si>
    <t>240-2010-52410</t>
  </si>
  <si>
    <t>240-2010-52415</t>
  </si>
  <si>
    <t>240-2010-52416</t>
  </si>
  <si>
    <t>240-2010-52450</t>
  </si>
  <si>
    <t>240-2010-52456</t>
  </si>
  <si>
    <t>240-2010-52400</t>
  </si>
  <si>
    <t>240-2010-52502</t>
  </si>
  <si>
    <t>240-2010-52500</t>
  </si>
  <si>
    <t>HIV Grant -240</t>
  </si>
  <si>
    <t>STD Grant - 241</t>
  </si>
  <si>
    <t>241-2010-52317</t>
  </si>
  <si>
    <t>241-2010-52320</t>
  </si>
  <si>
    <t>241-2010-52323</t>
  </si>
  <si>
    <t>241-2010-52326</t>
  </si>
  <si>
    <t>241-2010-52329</t>
  </si>
  <si>
    <t>241-2010-52332</t>
  </si>
  <si>
    <t>241-2010-52333</t>
  </si>
  <si>
    <t>241-2010-52335</t>
  </si>
  <si>
    <t>241-2010-52337</t>
  </si>
  <si>
    <t>241-2010-52338</t>
  </si>
  <si>
    <t>241-2010-52359</t>
  </si>
  <si>
    <t>241-2010-52361</t>
  </si>
  <si>
    <t>241-2010-52300</t>
  </si>
  <si>
    <t>241-2010-52402</t>
  </si>
  <si>
    <t>241-2010-52410</t>
  </si>
  <si>
    <t>241-2010-52415</t>
  </si>
  <si>
    <t>241-2010-52416</t>
  </si>
  <si>
    <t>241-2010-52450</t>
  </si>
  <si>
    <t>241-2010-52456</t>
  </si>
  <si>
    <t>241-2010-52400</t>
  </si>
  <si>
    <t>241-2010-52502</t>
  </si>
  <si>
    <t>241-2010-52500</t>
  </si>
  <si>
    <t>230-2010-52100</t>
  </si>
  <si>
    <t>Total Salaries</t>
  </si>
  <si>
    <t>230-2010-52200</t>
  </si>
  <si>
    <t>Total Benefits</t>
  </si>
  <si>
    <t>235-2010-52919</t>
  </si>
  <si>
    <t>239-2010-52919</t>
  </si>
  <si>
    <t>240-2010-52919</t>
  </si>
  <si>
    <t>241-2010-52919</t>
  </si>
  <si>
    <t>*To be transferred to 230 Salaries &amp; Benefits</t>
  </si>
  <si>
    <t>*To be transferred to 230 Salaries &amp; Benefits ($960 for cell phone stipends)</t>
  </si>
  <si>
    <t>Total Contractual Services</t>
  </si>
  <si>
    <t>Total Materials &amp; Supplies</t>
  </si>
  <si>
    <t>Total Captial Outlay</t>
  </si>
  <si>
    <t>Total 231-2010</t>
  </si>
  <si>
    <t>Total 230-2010</t>
  </si>
  <si>
    <t>Total 230 Health Expenses</t>
  </si>
  <si>
    <t>Total 230 Health Revenue</t>
  </si>
  <si>
    <t>Total 231 Mosquito Grant Expenses</t>
  </si>
  <si>
    <t>Total 231 Mosquito Grant Revenue</t>
  </si>
  <si>
    <t>Total 235-2010</t>
  </si>
  <si>
    <t>Total 235 340B Expenses</t>
  </si>
  <si>
    <t>Total 235 340B Revenue</t>
  </si>
  <si>
    <t>Total 240 HIV Expenses</t>
  </si>
  <si>
    <t>Total 239 Workforce Devel Expenses</t>
  </si>
  <si>
    <t>Total 239 Workforce Devel Revenue</t>
  </si>
  <si>
    <t>Total 240 HIV Revenue</t>
  </si>
  <si>
    <t>Total 241 STD Expenses</t>
  </si>
  <si>
    <t>Total 241 STD Revenue</t>
  </si>
  <si>
    <t>*Ask to appropriate any funds not spent &amp; not encumbered from last year</t>
  </si>
  <si>
    <t>(How to separate 1 grant from the other since each grant rolls between 2 years?)</t>
  </si>
  <si>
    <t>Should this not be budgeted an advanced in July to keep separate?</t>
  </si>
  <si>
    <t>*Ask to appropriate any funds not spent &amp; not encumbered from last year (just from Misc-Other revenue)</t>
  </si>
  <si>
    <t>Emergency Operations Grant - 234</t>
  </si>
  <si>
    <t>234-2010-52919</t>
  </si>
  <si>
    <t>TOTAL 234-2010</t>
  </si>
  <si>
    <t>234-0400-41411</t>
  </si>
  <si>
    <t>Total 234 Revenue</t>
  </si>
  <si>
    <t>Total 234 Emergency Ops Expenses</t>
  </si>
  <si>
    <t>Total 234 Emergency Ops Revenue</t>
  </si>
  <si>
    <t>*do we account for all revenue from expenses or only what we think will come in 2022?</t>
  </si>
  <si>
    <t>May get 100% spent in 2021</t>
  </si>
  <si>
    <t>Salaries</t>
  </si>
  <si>
    <t>Benefits</t>
  </si>
  <si>
    <t>*Amount transferring in from grants for Salary</t>
  </si>
  <si>
    <t>*Amount transferring in from grants for Benefits</t>
  </si>
  <si>
    <t>(ask from city)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</si>
</sst>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strike/>
      <sz val="10"/>
      <name val="Arial"/>
      <family val="2"/>
    </font>
    <font>
      <strike/>
      <sz val="10"/>
      <color rgb="FF000000"/>
      <name val="Arial"/>
      <family val="2"/>
    </font>
    <font>
      <strike/>
      <sz val="10"/>
      <color theme="1"/>
      <name val="Arial"/>
      <family val="2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trike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3" fillId="0" borderId="0"/>
    <xf numFmtId="44" fontId="8" fillId="0" borderId="0" applyFont="0" applyFill="0" applyBorder="0" applyAlignment="0" applyProtection="0"/>
  </cellStyleXfs>
  <cellXfs count="60">
    <xf numFmtId="0" fontId="0" fillId="0" borderId="0" xfId="0"/>
    <xf numFmtId="0" fontId="4" fillId="0" borderId="1" xfId="1" applyFont="1" applyBorder="1" applyAlignment="1" applyProtection="1">
      <alignment horizontal="center"/>
      <protection locked="0"/>
    </xf>
    <xf numFmtId="0" fontId="3" fillId="0" borderId="0" xfId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0" fontId="4" fillId="0" borderId="0" xfId="1" applyFont="1" applyProtection="1">
      <protection locked="0"/>
    </xf>
    <xf numFmtId="0" fontId="1" fillId="0" borderId="0" xfId="0" applyFont="1"/>
    <xf numFmtId="0" fontId="2" fillId="0" borderId="0" xfId="0" applyFont="1"/>
    <xf numFmtId="49" fontId="5" fillId="0" borderId="0" xfId="0" applyNumberFormat="1" applyFont="1" applyAlignment="1">
      <alignment vertical="center" readingOrder="1"/>
    </xf>
    <xf numFmtId="0" fontId="6" fillId="0" borderId="0" xfId="0" applyFont="1"/>
    <xf numFmtId="0" fontId="6" fillId="0" borderId="0" xfId="0" applyFont="1" applyAlignment="1">
      <alignment vertical="center"/>
    </xf>
    <xf numFmtId="0" fontId="0" fillId="0" borderId="3" xfId="0" applyBorder="1"/>
    <xf numFmtId="0" fontId="9" fillId="0" borderId="0" xfId="0" applyFont="1"/>
    <xf numFmtId="44" fontId="0" fillId="0" borderId="0" xfId="2" applyFont="1"/>
    <xf numFmtId="44" fontId="0" fillId="0" borderId="3" xfId="2" applyFont="1" applyBorder="1"/>
    <xf numFmtId="0" fontId="3" fillId="0" borderId="0" xfId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4" fillId="2" borderId="2" xfId="1" applyFont="1" applyFill="1" applyBorder="1" applyProtection="1">
      <protection locked="0"/>
    </xf>
    <xf numFmtId="0" fontId="4" fillId="2" borderId="2" xfId="1" applyFont="1" applyFill="1" applyBorder="1" applyAlignment="1" applyProtection="1">
      <alignment horizontal="center"/>
      <protection locked="0"/>
    </xf>
    <xf numFmtId="0" fontId="4" fillId="3" borderId="0" xfId="1" applyFont="1" applyFill="1" applyProtection="1">
      <protection locked="0"/>
    </xf>
    <xf numFmtId="0" fontId="4" fillId="2" borderId="0" xfId="1" applyFont="1" applyFill="1" applyProtection="1">
      <protection locked="0"/>
    </xf>
    <xf numFmtId="0" fontId="4" fillId="2" borderId="0" xfId="1" applyFont="1" applyFill="1" applyAlignment="1" applyProtection="1">
      <alignment horizontal="center"/>
      <protection locked="0"/>
    </xf>
    <xf numFmtId="0" fontId="2" fillId="2" borderId="0" xfId="0" applyFont="1" applyFill="1"/>
    <xf numFmtId="49" fontId="7" fillId="3" borderId="0" xfId="0" applyNumberFormat="1" applyFont="1" applyFill="1" applyAlignment="1">
      <alignment vertical="center" readingOrder="1"/>
    </xf>
    <xf numFmtId="0" fontId="2" fillId="3" borderId="0" xfId="0" applyFont="1" applyFill="1" applyAlignment="1">
      <alignment horizontal="center"/>
    </xf>
    <xf numFmtId="49" fontId="7" fillId="2" borderId="0" xfId="0" applyNumberFormat="1" applyFont="1" applyFill="1" applyAlignment="1">
      <alignment vertical="center" readingOrder="1"/>
    </xf>
    <xf numFmtId="0" fontId="2" fillId="2" borderId="0" xfId="0" applyFont="1" applyFill="1" applyAlignment="1">
      <alignment horizontal="center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44" fontId="10" fillId="2" borderId="0" xfId="2" applyFont="1" applyFill="1"/>
    <xf numFmtId="44" fontId="11" fillId="3" borderId="0" xfId="2" applyFont="1" applyFill="1"/>
    <xf numFmtId="49" fontId="4" fillId="3" borderId="0" xfId="0" applyNumberFormat="1" applyFont="1" applyFill="1" applyAlignment="1">
      <alignment vertical="center" readingOrder="1"/>
    </xf>
    <xf numFmtId="0" fontId="11" fillId="3" borderId="0" xfId="0" applyFont="1" applyFill="1" applyAlignment="1">
      <alignment horizontal="center"/>
    </xf>
    <xf numFmtId="0" fontId="4" fillId="3" borderId="4" xfId="1" applyFont="1" applyFill="1" applyBorder="1" applyProtection="1">
      <protection locked="0"/>
    </xf>
    <xf numFmtId="0" fontId="2" fillId="3" borderId="4" xfId="0" applyFont="1" applyFill="1" applyBorder="1" applyAlignment="1">
      <alignment horizontal="center"/>
    </xf>
    <xf numFmtId="49" fontId="4" fillId="2" borderId="0" xfId="0" applyNumberFormat="1" applyFont="1" applyFill="1" applyAlignment="1">
      <alignment vertical="center" readingOrder="1"/>
    </xf>
    <xf numFmtId="0" fontId="4" fillId="3" borderId="4" xfId="1" applyFont="1" applyFill="1" applyBorder="1" applyAlignment="1" applyProtection="1">
      <alignment horizontal="center"/>
      <protection locked="0"/>
    </xf>
    <xf numFmtId="49" fontId="7" fillId="3" borderId="4" xfId="0" applyNumberFormat="1" applyFont="1" applyFill="1" applyBorder="1" applyAlignment="1">
      <alignment vertical="center" readingOrder="1"/>
    </xf>
    <xf numFmtId="0" fontId="12" fillId="0" borderId="0" xfId="0" applyFont="1"/>
    <xf numFmtId="0" fontId="13" fillId="0" borderId="0" xfId="1" applyFont="1" applyProtection="1">
      <protection locked="0"/>
    </xf>
    <xf numFmtId="0" fontId="13" fillId="0" borderId="0" xfId="1" applyFont="1" applyAlignment="1" applyProtection="1">
      <alignment horizontal="center"/>
      <protection locked="0"/>
    </xf>
    <xf numFmtId="49" fontId="14" fillId="0" borderId="0" xfId="0" applyNumberFormat="1" applyFont="1" applyAlignment="1">
      <alignment vertical="center" readingOrder="1"/>
    </xf>
    <xf numFmtId="0" fontId="15" fillId="0" borderId="0" xfId="0" applyFont="1"/>
    <xf numFmtId="44" fontId="16" fillId="0" borderId="0" xfId="2" applyFont="1"/>
    <xf numFmtId="0" fontId="1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/>
    <xf numFmtId="44" fontId="16" fillId="0" borderId="0" xfId="2" applyFont="1" applyFill="1"/>
    <xf numFmtId="44" fontId="18" fillId="0" borderId="0" xfId="2" applyFont="1" applyFill="1"/>
    <xf numFmtId="44" fontId="11" fillId="2" borderId="2" xfId="2" applyFont="1" applyFill="1" applyBorder="1"/>
    <xf numFmtId="44" fontId="11" fillId="2" borderId="0" xfId="2" applyFont="1" applyFill="1"/>
    <xf numFmtId="44" fontId="16" fillId="0" borderId="3" xfId="2" applyFont="1" applyBorder="1"/>
    <xf numFmtId="44" fontId="19" fillId="0" borderId="0" xfId="2" applyFont="1"/>
    <xf numFmtId="44" fontId="11" fillId="0" borderId="0" xfId="2" applyFont="1"/>
    <xf numFmtId="44" fontId="16" fillId="2" borderId="2" xfId="2" applyFont="1" applyFill="1" applyBorder="1"/>
    <xf numFmtId="44" fontId="0" fillId="0" borderId="0" xfId="2" applyFont="1" applyFill="1"/>
    <xf numFmtId="44" fontId="4" fillId="2" borderId="0" xfId="2" applyFont="1" applyFill="1"/>
    <xf numFmtId="0" fontId="16" fillId="0" borderId="0" xfId="0" applyFont="1"/>
    <xf numFmtId="44" fontId="11" fillId="3" borderId="4" xfId="2" applyFont="1" applyFill="1" applyBorder="1"/>
  </cellXfs>
  <cellStyles count="3">
    <cellStyle name="Currency" xfId="2" builtinId="4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71"/>
  <sheetViews>
    <sheetView zoomScale="85" zoomScaleNormal="85" workbookViewId="0">
      <selection activeCell="D1" sqref="D1"/>
    </sheetView>
  </sheetViews>
  <sheetFormatPr defaultRowHeight="15" x14ac:dyDescent="0.25"/>
  <cols>
    <col min="1" max="1" width="18.7109375" customWidth="1"/>
    <col min="2" max="2" width="13.7109375" style="15" customWidth="1"/>
    <col min="3" max="3" width="37.7109375" customWidth="1"/>
    <col min="4" max="4" width="13.28515625" style="43" bestFit="1" customWidth="1"/>
  </cols>
  <sheetData>
    <row r="2" spans="1:5" x14ac:dyDescent="0.25">
      <c r="A2" s="1" t="s">
        <v>0</v>
      </c>
      <c r="B2" s="1" t="s">
        <v>1</v>
      </c>
      <c r="C2" s="1" t="s">
        <v>2</v>
      </c>
    </row>
    <row r="3" spans="1:5" x14ac:dyDescent="0.25">
      <c r="A3" s="3"/>
      <c r="B3" s="3" t="s">
        <v>3</v>
      </c>
      <c r="C3" s="4"/>
    </row>
    <row r="4" spans="1:5" x14ac:dyDescent="0.25">
      <c r="A4" s="3"/>
      <c r="B4" s="3"/>
      <c r="C4" s="4"/>
    </row>
    <row r="5" spans="1:5" x14ac:dyDescent="0.25">
      <c r="A5" s="2" t="s">
        <v>25</v>
      </c>
      <c r="B5" s="14"/>
      <c r="C5" s="8" t="s">
        <v>75</v>
      </c>
      <c r="D5" s="48">
        <v>88</v>
      </c>
      <c r="E5" s="5"/>
    </row>
    <row r="6" spans="1:5" x14ac:dyDescent="0.25">
      <c r="A6" s="2" t="s">
        <v>26</v>
      </c>
      <c r="B6" s="14"/>
      <c r="C6" s="8" t="s">
        <v>76</v>
      </c>
      <c r="D6" s="48">
        <v>8755</v>
      </c>
      <c r="E6" s="5"/>
    </row>
    <row r="7" spans="1:5" x14ac:dyDescent="0.25">
      <c r="A7" s="2" t="s">
        <v>27</v>
      </c>
      <c r="B7" s="14"/>
      <c r="C7" s="8" t="s">
        <v>77</v>
      </c>
      <c r="D7" s="48">
        <v>1100</v>
      </c>
      <c r="E7" s="5"/>
    </row>
    <row r="8" spans="1:5" x14ac:dyDescent="0.25">
      <c r="A8" s="2" t="s">
        <v>28</v>
      </c>
      <c r="B8" s="14"/>
      <c r="C8" s="7" t="s">
        <v>78</v>
      </c>
      <c r="D8" s="48">
        <v>20000</v>
      </c>
    </row>
    <row r="9" spans="1:5" x14ac:dyDescent="0.25">
      <c r="A9" s="2" t="s">
        <v>29</v>
      </c>
      <c r="B9" s="14"/>
      <c r="C9" s="7" t="s">
        <v>72</v>
      </c>
      <c r="D9" s="43">
        <v>725</v>
      </c>
    </row>
    <row r="10" spans="1:5" x14ac:dyDescent="0.25">
      <c r="A10" s="2" t="s">
        <v>30</v>
      </c>
      <c r="B10" s="14"/>
      <c r="C10" s="7" t="s">
        <v>73</v>
      </c>
      <c r="D10" s="43">
        <v>1600</v>
      </c>
    </row>
    <row r="11" spans="1:5" x14ac:dyDescent="0.25">
      <c r="A11" s="2" t="s">
        <v>31</v>
      </c>
      <c r="B11" s="14"/>
      <c r="C11" s="7" t="s">
        <v>79</v>
      </c>
      <c r="D11" s="43">
        <v>2340</v>
      </c>
    </row>
    <row r="12" spans="1:5" x14ac:dyDescent="0.25">
      <c r="A12" s="2" t="s">
        <v>32</v>
      </c>
      <c r="B12" s="14"/>
      <c r="C12" s="7" t="s">
        <v>80</v>
      </c>
      <c r="D12" s="43">
        <v>8000</v>
      </c>
    </row>
    <row r="13" spans="1:5" x14ac:dyDescent="0.25">
      <c r="A13" s="2" t="s">
        <v>33</v>
      </c>
      <c r="B13" s="14"/>
      <c r="C13" s="7" t="s">
        <v>81</v>
      </c>
      <c r="D13" s="43">
        <v>2000</v>
      </c>
    </row>
    <row r="14" spans="1:5" x14ac:dyDescent="0.25">
      <c r="A14" s="2" t="s">
        <v>34</v>
      </c>
      <c r="B14" s="14"/>
      <c r="C14" s="7" t="s">
        <v>82</v>
      </c>
      <c r="D14" s="43">
        <v>2900</v>
      </c>
    </row>
    <row r="15" spans="1:5" x14ac:dyDescent="0.25">
      <c r="A15" s="2" t="s">
        <v>35</v>
      </c>
      <c r="B15" s="14"/>
      <c r="C15" s="7" t="s">
        <v>83</v>
      </c>
      <c r="D15" s="48">
        <v>325</v>
      </c>
    </row>
    <row r="16" spans="1:5" x14ac:dyDescent="0.25">
      <c r="A16" s="2" t="s">
        <v>36</v>
      </c>
      <c r="B16" s="14"/>
      <c r="C16" s="7" t="s">
        <v>84</v>
      </c>
      <c r="D16" s="48">
        <v>4900</v>
      </c>
    </row>
    <row r="17" spans="1:5" x14ac:dyDescent="0.25">
      <c r="A17" s="2" t="s">
        <v>37</v>
      </c>
      <c r="B17" s="14"/>
      <c r="C17" s="7" t="s">
        <v>85</v>
      </c>
      <c r="D17" s="48">
        <v>1000</v>
      </c>
    </row>
    <row r="18" spans="1:5" x14ac:dyDescent="0.25">
      <c r="A18" s="2" t="s">
        <v>4</v>
      </c>
      <c r="B18" s="14"/>
      <c r="C18" s="7" t="s">
        <v>86</v>
      </c>
      <c r="D18" s="48">
        <v>20000</v>
      </c>
    </row>
    <row r="19" spans="1:5" x14ac:dyDescent="0.25">
      <c r="A19" s="2" t="s">
        <v>5</v>
      </c>
      <c r="B19" s="14"/>
      <c r="C19" s="7" t="s">
        <v>87</v>
      </c>
      <c r="D19" s="48">
        <v>100</v>
      </c>
    </row>
    <row r="20" spans="1:5" x14ac:dyDescent="0.25">
      <c r="A20" s="39" t="s">
        <v>6</v>
      </c>
      <c r="B20" s="40"/>
      <c r="C20" s="41" t="s">
        <v>88</v>
      </c>
      <c r="D20" s="49">
        <v>0</v>
      </c>
    </row>
    <row r="21" spans="1:5" x14ac:dyDescent="0.25">
      <c r="A21" s="39" t="s">
        <v>7</v>
      </c>
      <c r="B21" s="40"/>
      <c r="C21" s="41" t="s">
        <v>89</v>
      </c>
      <c r="D21" s="49">
        <v>0</v>
      </c>
    </row>
    <row r="22" spans="1:5" x14ac:dyDescent="0.25">
      <c r="A22" s="2" t="s">
        <v>8</v>
      </c>
      <c r="B22" s="14"/>
      <c r="C22" s="7" t="s">
        <v>90</v>
      </c>
      <c r="D22" s="48">
        <v>2100</v>
      </c>
    </row>
    <row r="23" spans="1:5" x14ac:dyDescent="0.25">
      <c r="A23" s="2" t="s">
        <v>9</v>
      </c>
      <c r="B23" s="14"/>
      <c r="C23" s="7" t="s">
        <v>91</v>
      </c>
      <c r="D23" s="48">
        <v>1000</v>
      </c>
    </row>
    <row r="24" spans="1:5" x14ac:dyDescent="0.25">
      <c r="A24" s="39" t="s">
        <v>10</v>
      </c>
      <c r="B24" s="40"/>
      <c r="C24" s="41" t="s">
        <v>92</v>
      </c>
      <c r="D24" s="49">
        <v>0</v>
      </c>
    </row>
    <row r="25" spans="1:5" x14ac:dyDescent="0.25">
      <c r="A25" s="2" t="s">
        <v>11</v>
      </c>
      <c r="B25" s="14"/>
      <c r="C25" s="7" t="s">
        <v>93</v>
      </c>
      <c r="D25" s="48">
        <v>550</v>
      </c>
    </row>
    <row r="26" spans="1:5" x14ac:dyDescent="0.25">
      <c r="A26" s="2" t="s">
        <v>12</v>
      </c>
      <c r="B26" s="14"/>
      <c r="C26" s="7" t="s">
        <v>74</v>
      </c>
      <c r="D26" s="48">
        <v>0</v>
      </c>
    </row>
    <row r="27" spans="1:5" x14ac:dyDescent="0.25">
      <c r="A27" s="2" t="s">
        <v>13</v>
      </c>
      <c r="B27" s="14"/>
      <c r="C27" s="7" t="s">
        <v>94</v>
      </c>
      <c r="D27" s="48">
        <v>0</v>
      </c>
      <c r="E27" s="5"/>
    </row>
    <row r="28" spans="1:5" x14ac:dyDescent="0.25">
      <c r="A28" s="39" t="s">
        <v>14</v>
      </c>
      <c r="B28" s="40"/>
      <c r="C28" s="42" t="s">
        <v>95</v>
      </c>
      <c r="D28" s="49">
        <v>0</v>
      </c>
    </row>
    <row r="29" spans="1:5" x14ac:dyDescent="0.25">
      <c r="A29" s="2" t="s">
        <v>15</v>
      </c>
      <c r="B29" s="14"/>
      <c r="C29" s="8" t="s">
        <v>96</v>
      </c>
      <c r="D29" s="48">
        <v>300</v>
      </c>
    </row>
    <row r="30" spans="1:5" x14ac:dyDescent="0.25">
      <c r="A30" s="17" t="s">
        <v>16</v>
      </c>
      <c r="B30" s="18"/>
      <c r="C30" s="17" t="s">
        <v>210</v>
      </c>
      <c r="D30" s="50">
        <f>SUM(D5:D29)</f>
        <v>77783</v>
      </c>
    </row>
    <row r="31" spans="1:5" x14ac:dyDescent="0.25">
      <c r="A31" s="2"/>
      <c r="B31" s="14"/>
      <c r="C31" s="2"/>
    </row>
    <row r="32" spans="1:5" x14ac:dyDescent="0.25">
      <c r="A32" s="2" t="s">
        <v>17</v>
      </c>
      <c r="B32" s="14"/>
      <c r="C32" s="7" t="s">
        <v>97</v>
      </c>
      <c r="D32" s="43">
        <v>1300</v>
      </c>
    </row>
    <row r="33" spans="1:4" x14ac:dyDescent="0.25">
      <c r="A33" s="2" t="s">
        <v>18</v>
      </c>
      <c r="B33" s="14"/>
      <c r="C33" s="7" t="s">
        <v>98</v>
      </c>
      <c r="D33" s="43">
        <v>4100</v>
      </c>
    </row>
    <row r="34" spans="1:4" x14ac:dyDescent="0.25">
      <c r="A34" s="2" t="s">
        <v>19</v>
      </c>
      <c r="B34" s="14"/>
      <c r="C34" s="7" t="s">
        <v>99</v>
      </c>
      <c r="D34" s="43">
        <v>500</v>
      </c>
    </row>
    <row r="35" spans="1:4" x14ac:dyDescent="0.25">
      <c r="A35" s="2" t="s">
        <v>20</v>
      </c>
      <c r="B35" s="14"/>
      <c r="C35" s="7" t="s">
        <v>100</v>
      </c>
      <c r="D35" s="43">
        <v>49000</v>
      </c>
    </row>
    <row r="36" spans="1:4" x14ac:dyDescent="0.25">
      <c r="A36" s="2" t="s">
        <v>21</v>
      </c>
      <c r="B36" s="14"/>
      <c r="C36" s="9" t="s">
        <v>101</v>
      </c>
      <c r="D36" s="43">
        <v>500</v>
      </c>
    </row>
    <row r="37" spans="1:4" x14ac:dyDescent="0.25">
      <c r="A37" s="2" t="s">
        <v>22</v>
      </c>
      <c r="B37" s="14"/>
      <c r="C37" s="9" t="s">
        <v>102</v>
      </c>
      <c r="D37" s="43">
        <v>300</v>
      </c>
    </row>
    <row r="38" spans="1:4" x14ac:dyDescent="0.25">
      <c r="A38" s="2" t="s">
        <v>23</v>
      </c>
      <c r="B38" s="14"/>
      <c r="C38" s="7" t="s">
        <v>103</v>
      </c>
      <c r="D38" s="43">
        <v>300</v>
      </c>
    </row>
    <row r="39" spans="1:4" x14ac:dyDescent="0.25">
      <c r="A39" s="2" t="s">
        <v>24</v>
      </c>
      <c r="B39" s="14"/>
      <c r="C39" s="7" t="s">
        <v>104</v>
      </c>
      <c r="D39" s="43">
        <v>0</v>
      </c>
    </row>
    <row r="40" spans="1:4" x14ac:dyDescent="0.25">
      <c r="A40" s="17" t="s">
        <v>56</v>
      </c>
      <c r="B40" s="18"/>
      <c r="C40" s="17" t="s">
        <v>211</v>
      </c>
      <c r="D40" s="50">
        <f>SUM(D32:D39)</f>
        <v>56000</v>
      </c>
    </row>
    <row r="41" spans="1:4" x14ac:dyDescent="0.25">
      <c r="A41" s="4"/>
      <c r="B41" s="3"/>
      <c r="C41" s="4"/>
    </row>
    <row r="42" spans="1:4" x14ac:dyDescent="0.25">
      <c r="A42" s="7" t="s">
        <v>105</v>
      </c>
      <c r="C42" s="7" t="s">
        <v>106</v>
      </c>
      <c r="D42" s="43">
        <v>0</v>
      </c>
    </row>
    <row r="43" spans="1:4" x14ac:dyDescent="0.25">
      <c r="A43" s="7" t="s">
        <v>107</v>
      </c>
      <c r="C43" s="7" t="s">
        <v>108</v>
      </c>
      <c r="D43" s="43">
        <v>0</v>
      </c>
    </row>
    <row r="44" spans="1:4" x14ac:dyDescent="0.25">
      <c r="A44" s="17" t="s">
        <v>109</v>
      </c>
      <c r="B44" s="18"/>
      <c r="C44" s="17" t="s">
        <v>212</v>
      </c>
      <c r="D44" s="50">
        <f>SUM(D42:D43)</f>
        <v>0</v>
      </c>
    </row>
    <row r="45" spans="1:4" x14ac:dyDescent="0.25">
      <c r="A45" s="4"/>
      <c r="B45" s="3"/>
      <c r="C45" s="4"/>
    </row>
    <row r="46" spans="1:4" x14ac:dyDescent="0.25">
      <c r="A46" s="20" t="s">
        <v>200</v>
      </c>
      <c r="B46" s="21"/>
      <c r="C46" s="20" t="s">
        <v>201</v>
      </c>
      <c r="D46" s="51">
        <f>573000-D69</f>
        <v>317709.15999999997</v>
      </c>
    </row>
    <row r="47" spans="1:4" x14ac:dyDescent="0.25">
      <c r="A47" s="20" t="s">
        <v>202</v>
      </c>
      <c r="B47" s="21"/>
      <c r="C47" s="20" t="s">
        <v>203</v>
      </c>
      <c r="D47" s="51">
        <f>213000-D70</f>
        <v>141762.49</v>
      </c>
    </row>
    <row r="48" spans="1:4" x14ac:dyDescent="0.25">
      <c r="A48" s="4"/>
      <c r="B48" s="3"/>
      <c r="C48" s="4"/>
    </row>
    <row r="49" spans="1:5" ht="15.75" thickBot="1" x14ac:dyDescent="0.3">
      <c r="A49" s="19" t="s">
        <v>214</v>
      </c>
      <c r="B49" s="24" t="s">
        <v>3</v>
      </c>
      <c r="C49" s="19" t="s">
        <v>215</v>
      </c>
      <c r="D49" s="30">
        <f>SUM(D30,D40,D44,D46:D47)</f>
        <v>593254.64999999991</v>
      </c>
    </row>
    <row r="50" spans="1:5" ht="15.75" thickTop="1" x14ac:dyDescent="0.25">
      <c r="A50" s="10"/>
      <c r="B50" s="16"/>
      <c r="C50" s="10"/>
      <c r="D50" s="52"/>
    </row>
    <row r="52" spans="1:5" x14ac:dyDescent="0.25">
      <c r="A52" s="7" t="s">
        <v>121</v>
      </c>
      <c r="C52" s="7" t="s">
        <v>122</v>
      </c>
      <c r="D52" s="43">
        <v>2800</v>
      </c>
    </row>
    <row r="53" spans="1:5" x14ac:dyDescent="0.25">
      <c r="A53" s="7" t="s">
        <v>123</v>
      </c>
      <c r="C53" s="7" t="s">
        <v>124</v>
      </c>
      <c r="D53" s="43">
        <v>0</v>
      </c>
    </row>
    <row r="54" spans="1:5" x14ac:dyDescent="0.25">
      <c r="A54" s="7" t="s">
        <v>125</v>
      </c>
      <c r="C54" s="7" t="s">
        <v>126</v>
      </c>
      <c r="D54" s="43">
        <v>9000</v>
      </c>
    </row>
    <row r="55" spans="1:5" x14ac:dyDescent="0.25">
      <c r="A55" s="7" t="s">
        <v>143</v>
      </c>
      <c r="C55" s="7" t="s">
        <v>127</v>
      </c>
      <c r="D55" s="43">
        <v>186360</v>
      </c>
    </row>
    <row r="56" spans="1:5" x14ac:dyDescent="0.25">
      <c r="A56" s="7" t="s">
        <v>128</v>
      </c>
      <c r="C56" s="7" t="s">
        <v>129</v>
      </c>
      <c r="D56" s="43">
        <v>28116.5</v>
      </c>
    </row>
    <row r="57" spans="1:5" x14ac:dyDescent="0.25">
      <c r="A57" s="7" t="s">
        <v>130</v>
      </c>
      <c r="C57" s="7" t="s">
        <v>131</v>
      </c>
      <c r="D57" s="43">
        <v>10700</v>
      </c>
    </row>
    <row r="58" spans="1:5" x14ac:dyDescent="0.25">
      <c r="A58" s="7" t="s">
        <v>132</v>
      </c>
      <c r="C58" s="7" t="s">
        <v>133</v>
      </c>
      <c r="D58" s="43">
        <v>500</v>
      </c>
    </row>
    <row r="59" spans="1:5" x14ac:dyDescent="0.25">
      <c r="A59" s="7" t="s">
        <v>134</v>
      </c>
      <c r="C59" s="7" t="s">
        <v>135</v>
      </c>
      <c r="D59" s="43">
        <v>2410</v>
      </c>
    </row>
    <row r="60" spans="1:5" x14ac:dyDescent="0.25">
      <c r="A60" s="7" t="s">
        <v>136</v>
      </c>
      <c r="C60" s="7" t="s">
        <v>137</v>
      </c>
      <c r="D60" s="43">
        <v>20</v>
      </c>
    </row>
    <row r="61" spans="1:5" x14ac:dyDescent="0.25">
      <c r="A61" s="7" t="s">
        <v>138</v>
      </c>
      <c r="C61" s="7" t="s">
        <v>119</v>
      </c>
      <c r="D61" s="43">
        <v>0</v>
      </c>
    </row>
    <row r="62" spans="1:5" x14ac:dyDescent="0.25">
      <c r="A62" s="7" t="s">
        <v>139</v>
      </c>
      <c r="C62" s="7" t="s">
        <v>140</v>
      </c>
      <c r="D62" s="43">
        <f>D49-SUM(D52:D61,D63)</f>
        <v>353348.14999999991</v>
      </c>
      <c r="E62" t="s">
        <v>245</v>
      </c>
    </row>
    <row r="63" spans="1:5" x14ac:dyDescent="0.25">
      <c r="A63" s="7" t="s">
        <v>141</v>
      </c>
      <c r="C63" s="7" t="s">
        <v>142</v>
      </c>
      <c r="D63" s="43">
        <v>0</v>
      </c>
    </row>
    <row r="65" spans="1:4" ht="15.75" thickBot="1" x14ac:dyDescent="0.3">
      <c r="A65" s="23" t="s">
        <v>144</v>
      </c>
      <c r="B65" s="24" t="s">
        <v>3</v>
      </c>
      <c r="C65" s="23" t="s">
        <v>216</v>
      </c>
      <c r="D65" s="30">
        <f>SUM(D52:D63)</f>
        <v>593254.64999999991</v>
      </c>
    </row>
    <row r="66" spans="1:4" ht="15.75" thickTop="1" x14ac:dyDescent="0.25">
      <c r="A66" s="10"/>
      <c r="B66" s="16"/>
      <c r="C66" s="10"/>
      <c r="D66" s="52"/>
    </row>
    <row r="69" spans="1:4" x14ac:dyDescent="0.25">
      <c r="C69" s="44" t="s">
        <v>243</v>
      </c>
      <c r="D69" s="53">
        <f>SUM('235 340b'!E31,'234 EO21'!E5,'239 Wrkfrc'!E13,'240 HIV'!E30,'241 STD'!E30)</f>
        <v>255290.84000000003</v>
      </c>
    </row>
    <row r="70" spans="1:4" x14ac:dyDescent="0.25">
      <c r="C70" s="44" t="s">
        <v>244</v>
      </c>
      <c r="D70" s="53">
        <f>SUM('235 340b'!F31,'234 EO21'!F5,'239 Wrkfrc'!F13,'240 HIV'!F30,'241 STD'!F30)</f>
        <v>71237.509999999995</v>
      </c>
    </row>
    <row r="71" spans="1:4" x14ac:dyDescent="0.25">
      <c r="D71" s="43">
        <f>SUM(D69:D70)</f>
        <v>326528.35000000003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327BD-A9EB-48DC-946A-49D21F1100FB}">
  <dimension ref="A1:D23"/>
  <sheetViews>
    <sheetView zoomScale="85" zoomScaleNormal="85" workbookViewId="0">
      <selection activeCell="D1" sqref="D1"/>
    </sheetView>
  </sheetViews>
  <sheetFormatPr defaultRowHeight="15" x14ac:dyDescent="0.25"/>
  <cols>
    <col min="1" max="1" width="18.7109375" customWidth="1"/>
    <col min="2" max="2" width="13.7109375" style="15" customWidth="1"/>
    <col min="3" max="3" width="37.7109375" customWidth="1"/>
    <col min="4" max="4" width="11.5703125" style="43" bestFit="1" customWidth="1"/>
  </cols>
  <sheetData>
    <row r="1" spans="1:4" x14ac:dyDescent="0.25">
      <c r="A1" s="6" t="s">
        <v>69</v>
      </c>
    </row>
    <row r="2" spans="1:4" x14ac:dyDescent="0.25">
      <c r="A2" s="1" t="s">
        <v>0</v>
      </c>
      <c r="B2" s="1" t="s">
        <v>1</v>
      </c>
      <c r="C2" s="1" t="s">
        <v>2</v>
      </c>
    </row>
    <row r="3" spans="1:4" x14ac:dyDescent="0.25">
      <c r="A3" s="3"/>
      <c r="B3" s="3" t="s">
        <v>3</v>
      </c>
      <c r="C3" s="4"/>
    </row>
    <row r="5" spans="1:4" x14ac:dyDescent="0.25">
      <c r="A5" s="7" t="s">
        <v>58</v>
      </c>
      <c r="C5" s="7" t="s">
        <v>78</v>
      </c>
      <c r="D5" s="43">
        <v>9500</v>
      </c>
    </row>
    <row r="6" spans="1:4" x14ac:dyDescent="0.25">
      <c r="A6" s="7" t="s">
        <v>59</v>
      </c>
      <c r="C6" s="7" t="s">
        <v>79</v>
      </c>
      <c r="D6" s="43">
        <v>3446</v>
      </c>
    </row>
    <row r="7" spans="1:4" x14ac:dyDescent="0.25">
      <c r="A7" s="17" t="s">
        <v>60</v>
      </c>
      <c r="B7" s="18"/>
      <c r="C7" s="17" t="s">
        <v>210</v>
      </c>
      <c r="D7" s="50">
        <f>SUM(D5:D6)</f>
        <v>12946</v>
      </c>
    </row>
    <row r="8" spans="1:4" x14ac:dyDescent="0.25">
      <c r="A8" s="4"/>
      <c r="B8" s="3"/>
      <c r="C8" s="4"/>
      <c r="D8" s="54"/>
    </row>
    <row r="10" spans="1:4" x14ac:dyDescent="0.25">
      <c r="A10" s="7" t="s">
        <v>61</v>
      </c>
      <c r="C10" s="7" t="s">
        <v>98</v>
      </c>
      <c r="D10" s="43">
        <v>1785</v>
      </c>
    </row>
    <row r="11" spans="1:4" x14ac:dyDescent="0.25">
      <c r="A11" s="17" t="s">
        <v>62</v>
      </c>
      <c r="B11" s="18"/>
      <c r="C11" s="17" t="s">
        <v>211</v>
      </c>
      <c r="D11" s="50">
        <f>SUM(D10:D10)</f>
        <v>1785</v>
      </c>
    </row>
    <row r="13" spans="1:4" ht="15.75" thickBot="1" x14ac:dyDescent="0.3">
      <c r="A13" s="19" t="s">
        <v>213</v>
      </c>
      <c r="B13" s="24" t="s">
        <v>3</v>
      </c>
      <c r="C13" s="19" t="s">
        <v>217</v>
      </c>
      <c r="D13" s="30">
        <f>SUM(D7,D11)</f>
        <v>14731</v>
      </c>
    </row>
    <row r="14" spans="1:4" ht="15.75" thickTop="1" x14ac:dyDescent="0.25">
      <c r="A14" s="10"/>
      <c r="B14" s="16"/>
      <c r="C14" s="10"/>
      <c r="D14" s="52"/>
    </row>
    <row r="16" spans="1:4" x14ac:dyDescent="0.25">
      <c r="A16" s="7" t="s">
        <v>145</v>
      </c>
      <c r="C16" s="7" t="s">
        <v>126</v>
      </c>
      <c r="D16" s="43">
        <v>14731</v>
      </c>
    </row>
    <row r="18" spans="1:4" ht="15.75" thickBot="1" x14ac:dyDescent="0.3">
      <c r="A18" s="23" t="s">
        <v>146</v>
      </c>
      <c r="B18" s="24" t="s">
        <v>3</v>
      </c>
      <c r="C18" s="23" t="s">
        <v>218</v>
      </c>
      <c r="D18" s="30">
        <f>SUM(D16:D17)</f>
        <v>14731</v>
      </c>
    </row>
    <row r="19" spans="1:4" ht="15.75" thickTop="1" x14ac:dyDescent="0.25">
      <c r="A19" s="10"/>
      <c r="B19" s="16"/>
      <c r="C19" s="10"/>
      <c r="D19" s="52"/>
    </row>
    <row r="21" spans="1:4" x14ac:dyDescent="0.25">
      <c r="A21" s="5" t="s">
        <v>228</v>
      </c>
    </row>
    <row r="22" spans="1:4" x14ac:dyDescent="0.25">
      <c r="A22" s="5" t="s">
        <v>229</v>
      </c>
    </row>
    <row r="23" spans="1:4" x14ac:dyDescent="0.25">
      <c r="A23" s="5" t="s">
        <v>230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54EDE-1896-4C4C-ACEF-F340DC2C208D}">
  <dimension ref="A1:G41"/>
  <sheetViews>
    <sheetView zoomScale="85" zoomScaleNormal="85" workbookViewId="0">
      <selection activeCell="D1" sqref="D1"/>
    </sheetView>
  </sheetViews>
  <sheetFormatPr defaultRowHeight="15" x14ac:dyDescent="0.25"/>
  <cols>
    <col min="1" max="1" width="18.7109375" customWidth="1"/>
    <col min="2" max="2" width="13.7109375" style="15" customWidth="1"/>
    <col min="3" max="3" width="37.7109375" customWidth="1"/>
    <col min="4" max="4" width="11.5703125" style="43" bestFit="1" customWidth="1"/>
  </cols>
  <sheetData>
    <row r="1" spans="1:7" x14ac:dyDescent="0.25">
      <c r="A1" s="6" t="s">
        <v>67</v>
      </c>
    </row>
    <row r="2" spans="1:7" x14ac:dyDescent="0.25">
      <c r="A2" s="1" t="s">
        <v>0</v>
      </c>
      <c r="B2" s="1" t="s">
        <v>1</v>
      </c>
      <c r="C2" s="1" t="s">
        <v>2</v>
      </c>
    </row>
    <row r="3" spans="1:7" x14ac:dyDescent="0.25">
      <c r="A3" s="3"/>
      <c r="B3" s="3" t="s">
        <v>3</v>
      </c>
      <c r="C3" s="4"/>
    </row>
    <row r="5" spans="1:7" x14ac:dyDescent="0.25">
      <c r="A5" s="7" t="s">
        <v>38</v>
      </c>
      <c r="C5" s="7" t="s">
        <v>78</v>
      </c>
      <c r="D5" s="43">
        <v>0</v>
      </c>
      <c r="G5" s="7"/>
    </row>
    <row r="6" spans="1:7" x14ac:dyDescent="0.25">
      <c r="A6" s="2" t="s">
        <v>29</v>
      </c>
      <c r="B6" s="14"/>
      <c r="C6" s="7" t="s">
        <v>72</v>
      </c>
      <c r="D6" s="43">
        <v>0</v>
      </c>
      <c r="G6" s="7"/>
    </row>
    <row r="7" spans="1:7" x14ac:dyDescent="0.25">
      <c r="A7" s="7" t="s">
        <v>39</v>
      </c>
      <c r="C7" s="7" t="s">
        <v>79</v>
      </c>
      <c r="D7" s="43">
        <v>0</v>
      </c>
      <c r="G7" s="7"/>
    </row>
    <row r="8" spans="1:7" x14ac:dyDescent="0.25">
      <c r="A8" s="7" t="s">
        <v>40</v>
      </c>
      <c r="C8" s="7" t="s">
        <v>80</v>
      </c>
      <c r="D8" s="43">
        <v>0</v>
      </c>
      <c r="G8" s="7"/>
    </row>
    <row r="9" spans="1:7" x14ac:dyDescent="0.25">
      <c r="A9" s="7" t="s">
        <v>41</v>
      </c>
      <c r="C9" s="7" t="s">
        <v>81</v>
      </c>
      <c r="D9" s="43">
        <v>0</v>
      </c>
      <c r="G9" s="7"/>
    </row>
    <row r="10" spans="1:7" x14ac:dyDescent="0.25">
      <c r="A10" s="7" t="s">
        <v>42</v>
      </c>
      <c r="C10" s="7" t="s">
        <v>82</v>
      </c>
      <c r="D10" s="43">
        <v>0</v>
      </c>
      <c r="G10" s="7"/>
    </row>
    <row r="11" spans="1:7" x14ac:dyDescent="0.25">
      <c r="A11" s="7" t="s">
        <v>43</v>
      </c>
      <c r="C11" s="7" t="s">
        <v>83</v>
      </c>
      <c r="D11" s="43">
        <v>0</v>
      </c>
      <c r="G11" s="7"/>
    </row>
    <row r="12" spans="1:7" x14ac:dyDescent="0.25">
      <c r="A12" s="7" t="s">
        <v>44</v>
      </c>
      <c r="C12" s="7" t="s">
        <v>84</v>
      </c>
      <c r="D12" s="43">
        <v>0</v>
      </c>
      <c r="G12" s="7"/>
    </row>
    <row r="13" spans="1:7" x14ac:dyDescent="0.25">
      <c r="A13" s="7" t="s">
        <v>45</v>
      </c>
      <c r="C13" s="7" t="s">
        <v>85</v>
      </c>
      <c r="D13" s="43">
        <v>0</v>
      </c>
      <c r="G13" s="7"/>
    </row>
    <row r="14" spans="1:7" x14ac:dyDescent="0.25">
      <c r="A14" s="7" t="s">
        <v>46</v>
      </c>
      <c r="C14" s="7" t="s">
        <v>94</v>
      </c>
      <c r="D14" s="43">
        <v>0</v>
      </c>
    </row>
    <row r="15" spans="1:7" x14ac:dyDescent="0.25">
      <c r="A15" s="17" t="s">
        <v>47</v>
      </c>
      <c r="B15" s="18"/>
      <c r="C15" s="17" t="s">
        <v>210</v>
      </c>
      <c r="D15" s="50">
        <f>SUM(D5:D14)</f>
        <v>0</v>
      </c>
    </row>
    <row r="16" spans="1:7" x14ac:dyDescent="0.25">
      <c r="G16" s="7"/>
    </row>
    <row r="17" spans="1:7" x14ac:dyDescent="0.25">
      <c r="A17" s="7" t="s">
        <v>48</v>
      </c>
      <c r="C17" s="7" t="s">
        <v>97</v>
      </c>
      <c r="D17" s="43">
        <v>0</v>
      </c>
      <c r="G17" s="7"/>
    </row>
    <row r="18" spans="1:7" x14ac:dyDescent="0.25">
      <c r="A18" s="7" t="s">
        <v>49</v>
      </c>
      <c r="C18" s="7" t="s">
        <v>98</v>
      </c>
      <c r="D18" s="43">
        <v>0</v>
      </c>
      <c r="G18" s="7"/>
    </row>
    <row r="19" spans="1:7" x14ac:dyDescent="0.25">
      <c r="A19" s="7" t="s">
        <v>50</v>
      </c>
      <c r="C19" s="7" t="s">
        <v>99</v>
      </c>
      <c r="D19" s="43">
        <v>0</v>
      </c>
      <c r="G19" s="7"/>
    </row>
    <row r="20" spans="1:7" x14ac:dyDescent="0.25">
      <c r="A20" s="7" t="s">
        <v>51</v>
      </c>
      <c r="C20" s="7" t="s">
        <v>100</v>
      </c>
      <c r="D20" s="43">
        <v>0</v>
      </c>
      <c r="G20" s="7"/>
    </row>
    <row r="21" spans="1:7" x14ac:dyDescent="0.25">
      <c r="A21" s="7" t="s">
        <v>52</v>
      </c>
      <c r="C21" s="9" t="s">
        <v>101</v>
      </c>
      <c r="D21" s="43">
        <v>0</v>
      </c>
      <c r="G21" s="7"/>
    </row>
    <row r="22" spans="1:7" x14ac:dyDescent="0.25">
      <c r="A22" s="7" t="s">
        <v>53</v>
      </c>
      <c r="C22" s="9" t="s">
        <v>102</v>
      </c>
      <c r="D22" s="43">
        <v>0</v>
      </c>
      <c r="G22" s="7"/>
    </row>
    <row r="23" spans="1:7" x14ac:dyDescent="0.25">
      <c r="A23" s="7" t="s">
        <v>54</v>
      </c>
      <c r="C23" s="7" t="s">
        <v>103</v>
      </c>
      <c r="D23" s="43">
        <v>0</v>
      </c>
      <c r="G23" s="7"/>
    </row>
    <row r="24" spans="1:7" x14ac:dyDescent="0.25">
      <c r="A24" s="7" t="s">
        <v>55</v>
      </c>
      <c r="C24" s="7" t="s">
        <v>104</v>
      </c>
      <c r="D24" s="43">
        <v>0</v>
      </c>
    </row>
    <row r="25" spans="1:7" x14ac:dyDescent="0.25">
      <c r="A25" s="17" t="s">
        <v>57</v>
      </c>
      <c r="B25" s="18"/>
      <c r="C25" s="17" t="s">
        <v>211</v>
      </c>
      <c r="D25" s="50">
        <f>SUM(D17:D24)</f>
        <v>0</v>
      </c>
    </row>
    <row r="27" spans="1:7" x14ac:dyDescent="0.25">
      <c r="A27" s="7" t="s">
        <v>110</v>
      </c>
      <c r="C27" s="7" t="s">
        <v>108</v>
      </c>
      <c r="D27" s="43">
        <v>0</v>
      </c>
    </row>
    <row r="28" spans="1:7" x14ac:dyDescent="0.25">
      <c r="A28" s="7" t="s">
        <v>111</v>
      </c>
      <c r="C28" s="7" t="s">
        <v>112</v>
      </c>
      <c r="D28" s="43">
        <v>0</v>
      </c>
    </row>
    <row r="29" spans="1:7" x14ac:dyDescent="0.25">
      <c r="A29" s="17" t="s">
        <v>113</v>
      </c>
      <c r="B29" s="18"/>
      <c r="C29" s="17" t="s">
        <v>212</v>
      </c>
      <c r="D29" s="55">
        <f>SUM(D27:D28)</f>
        <v>0</v>
      </c>
    </row>
    <row r="30" spans="1:7" x14ac:dyDescent="0.25">
      <c r="E30" s="45" t="s">
        <v>241</v>
      </c>
      <c r="F30" s="45" t="s">
        <v>242</v>
      </c>
    </row>
    <row r="31" spans="1:7" x14ac:dyDescent="0.25">
      <c r="A31" s="25" t="s">
        <v>204</v>
      </c>
      <c r="B31" s="26"/>
      <c r="C31" s="22" t="s">
        <v>114</v>
      </c>
      <c r="D31" s="51">
        <f>E31+F31</f>
        <v>0</v>
      </c>
      <c r="E31" s="46">
        <v>0</v>
      </c>
      <c r="F31" s="46">
        <v>0</v>
      </c>
      <c r="G31" s="11" t="s">
        <v>208</v>
      </c>
    </row>
    <row r="33" spans="1:4" ht="15.75" thickBot="1" x14ac:dyDescent="0.3">
      <c r="A33" s="19" t="s">
        <v>219</v>
      </c>
      <c r="B33" s="24" t="s">
        <v>3</v>
      </c>
      <c r="C33" s="19" t="s">
        <v>220</v>
      </c>
      <c r="D33" s="30">
        <f>SUM(D15,D25,D29,D31)</f>
        <v>0</v>
      </c>
    </row>
    <row r="34" spans="1:4" ht="15.75" thickTop="1" x14ac:dyDescent="0.25">
      <c r="A34" s="10"/>
      <c r="B34" s="16"/>
      <c r="C34" s="10"/>
      <c r="D34" s="52"/>
    </row>
    <row r="36" spans="1:4" x14ac:dyDescent="0.25">
      <c r="A36" s="7" t="s">
        <v>147</v>
      </c>
      <c r="C36" s="7" t="s">
        <v>119</v>
      </c>
      <c r="D36" s="48">
        <f>6000*12</f>
        <v>72000</v>
      </c>
    </row>
    <row r="38" spans="1:4" ht="15.75" thickBot="1" x14ac:dyDescent="0.3">
      <c r="A38" s="23" t="s">
        <v>148</v>
      </c>
      <c r="B38" s="24" t="s">
        <v>3</v>
      </c>
      <c r="C38" s="23" t="s">
        <v>221</v>
      </c>
      <c r="D38" s="30">
        <f>SUM(D36:D37)</f>
        <v>72000</v>
      </c>
    </row>
    <row r="39" spans="1:4" ht="15.75" thickTop="1" x14ac:dyDescent="0.25">
      <c r="A39" s="10"/>
      <c r="B39" s="16"/>
      <c r="C39" s="10"/>
      <c r="D39" s="52"/>
    </row>
    <row r="41" spans="1:4" x14ac:dyDescent="0.25">
      <c r="A41" t="s">
        <v>228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0F205-7DDB-4197-A5B0-A87D3780B54B}">
  <dimension ref="A1:G19"/>
  <sheetViews>
    <sheetView zoomScale="85" zoomScaleNormal="85" workbookViewId="0">
      <selection activeCell="D1" sqref="D1"/>
    </sheetView>
  </sheetViews>
  <sheetFormatPr defaultRowHeight="15" x14ac:dyDescent="0.25"/>
  <cols>
    <col min="1" max="1" width="18.7109375" customWidth="1"/>
    <col min="2" max="2" width="13.7109375" style="15" customWidth="1"/>
    <col min="3" max="3" width="37.7109375" customWidth="1"/>
    <col min="4" max="4" width="11.5703125" style="12" bestFit="1" customWidth="1"/>
  </cols>
  <sheetData>
    <row r="1" spans="1:7" x14ac:dyDescent="0.25">
      <c r="A1" s="6" t="s">
        <v>232</v>
      </c>
    </row>
    <row r="2" spans="1:7" x14ac:dyDescent="0.25">
      <c r="A2" s="1" t="s">
        <v>0</v>
      </c>
      <c r="B2" s="1" t="s">
        <v>1</v>
      </c>
      <c r="C2" s="1" t="s">
        <v>2</v>
      </c>
    </row>
    <row r="3" spans="1:7" x14ac:dyDescent="0.25">
      <c r="A3" s="3"/>
      <c r="B3" s="3" t="s">
        <v>3</v>
      </c>
      <c r="C3" s="4"/>
    </row>
    <row r="4" spans="1:7" x14ac:dyDescent="0.25">
      <c r="E4" s="45" t="s">
        <v>241</v>
      </c>
      <c r="F4" s="45" t="s">
        <v>242</v>
      </c>
    </row>
    <row r="5" spans="1:7" x14ac:dyDescent="0.25">
      <c r="A5" s="27" t="s">
        <v>233</v>
      </c>
      <c r="B5" s="28"/>
      <c r="C5" s="27" t="s">
        <v>114</v>
      </c>
      <c r="D5" s="29">
        <f>E5+F5</f>
        <v>0</v>
      </c>
      <c r="E5" s="46">
        <v>0</v>
      </c>
      <c r="F5" s="46">
        <v>0</v>
      </c>
      <c r="G5" s="11" t="s">
        <v>208</v>
      </c>
    </row>
    <row r="7" spans="1:7" ht="15.75" thickBot="1" x14ac:dyDescent="0.3">
      <c r="A7" s="19" t="s">
        <v>234</v>
      </c>
      <c r="B7" s="32" t="s">
        <v>3</v>
      </c>
      <c r="C7" s="19" t="s">
        <v>237</v>
      </c>
      <c r="D7" s="30">
        <f>D5</f>
        <v>0</v>
      </c>
    </row>
    <row r="8" spans="1:7" ht="15.75" thickTop="1" x14ac:dyDescent="0.25">
      <c r="A8" s="10"/>
      <c r="B8" s="16"/>
      <c r="C8" s="10"/>
      <c r="D8" s="13"/>
    </row>
    <row r="10" spans="1:7" x14ac:dyDescent="0.25">
      <c r="A10" s="7" t="s">
        <v>235</v>
      </c>
      <c r="C10" s="7" t="s">
        <v>117</v>
      </c>
      <c r="D10" s="56"/>
    </row>
    <row r="12" spans="1:7" ht="15.75" thickBot="1" x14ac:dyDescent="0.3">
      <c r="A12" s="31" t="s">
        <v>236</v>
      </c>
      <c r="B12" s="32" t="s">
        <v>3</v>
      </c>
      <c r="C12" s="31" t="s">
        <v>238</v>
      </c>
      <c r="D12" s="30">
        <f>SUM(D10:D11)</f>
        <v>0</v>
      </c>
    </row>
    <row r="13" spans="1:7" ht="15.75" thickTop="1" x14ac:dyDescent="0.25">
      <c r="A13" s="10"/>
      <c r="B13" s="16"/>
      <c r="C13" s="10"/>
      <c r="D13" s="13"/>
    </row>
    <row r="15" spans="1:7" x14ac:dyDescent="0.25">
      <c r="A15" t="s">
        <v>228</v>
      </c>
    </row>
    <row r="19" spans="1:1" ht="28.5" x14ac:dyDescent="0.45">
      <c r="A19" s="38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59710-82B8-4AD5-8A59-25AA05450A70}">
  <dimension ref="A1:G23"/>
  <sheetViews>
    <sheetView zoomScale="85" zoomScaleNormal="85" workbookViewId="0">
      <selection activeCell="D1" sqref="D1"/>
    </sheetView>
  </sheetViews>
  <sheetFormatPr defaultRowHeight="15" x14ac:dyDescent="0.25"/>
  <cols>
    <col min="1" max="1" width="18.7109375" customWidth="1"/>
    <col min="2" max="2" width="13.7109375" style="15" customWidth="1"/>
    <col min="3" max="3" width="37.7109375" customWidth="1"/>
    <col min="4" max="4" width="11.5703125" style="43" bestFit="1" customWidth="1"/>
  </cols>
  <sheetData>
    <row r="1" spans="1:7" x14ac:dyDescent="0.25">
      <c r="A1" s="6" t="s">
        <v>68</v>
      </c>
    </row>
    <row r="2" spans="1:7" x14ac:dyDescent="0.25">
      <c r="A2" s="1" t="s">
        <v>0</v>
      </c>
      <c r="B2" s="1" t="s">
        <v>1</v>
      </c>
      <c r="C2" s="1" t="s">
        <v>2</v>
      </c>
    </row>
    <row r="3" spans="1:7" x14ac:dyDescent="0.25">
      <c r="A3" s="3"/>
      <c r="B3" s="3" t="s">
        <v>3</v>
      </c>
      <c r="C3" s="4"/>
    </row>
    <row r="5" spans="1:7" x14ac:dyDescent="0.25">
      <c r="A5" s="7" t="s">
        <v>63</v>
      </c>
      <c r="C5" s="7" t="s">
        <v>78</v>
      </c>
      <c r="D5" s="43">
        <v>15500</v>
      </c>
    </row>
    <row r="6" spans="1:7" x14ac:dyDescent="0.25">
      <c r="A6" s="7" t="s">
        <v>64</v>
      </c>
      <c r="C6" s="7" t="s">
        <v>79</v>
      </c>
    </row>
    <row r="7" spans="1:7" x14ac:dyDescent="0.25">
      <c r="A7" s="17" t="s">
        <v>66</v>
      </c>
      <c r="B7" s="18"/>
      <c r="C7" s="17" t="s">
        <v>210</v>
      </c>
      <c r="D7" s="50">
        <f>SUM(D5:D6)</f>
        <v>15500</v>
      </c>
    </row>
    <row r="8" spans="1:7" x14ac:dyDescent="0.25">
      <c r="A8" s="4"/>
      <c r="B8" s="3"/>
      <c r="C8" s="4"/>
    </row>
    <row r="10" spans="1:7" x14ac:dyDescent="0.25">
      <c r="A10" s="7" t="s">
        <v>65</v>
      </c>
      <c r="C10" s="7" t="s">
        <v>103</v>
      </c>
      <c r="D10" s="43">
        <v>0</v>
      </c>
    </row>
    <row r="11" spans="1:7" x14ac:dyDescent="0.25">
      <c r="A11" s="17" t="s">
        <v>70</v>
      </c>
      <c r="B11" s="18"/>
      <c r="C11" s="17" t="s">
        <v>211</v>
      </c>
      <c r="D11" s="50">
        <f>SUM(D10:D10)</f>
        <v>0</v>
      </c>
    </row>
    <row r="12" spans="1:7" x14ac:dyDescent="0.25">
      <c r="E12" s="45" t="s">
        <v>241</v>
      </c>
      <c r="F12" s="45" t="s">
        <v>242</v>
      </c>
    </row>
    <row r="13" spans="1:7" x14ac:dyDescent="0.25">
      <c r="A13" s="27" t="s">
        <v>205</v>
      </c>
      <c r="B13" s="28"/>
      <c r="C13" s="27" t="s">
        <v>114</v>
      </c>
      <c r="D13" s="57">
        <f>E13+F13</f>
        <v>69585.98000000001</v>
      </c>
      <c r="E13" s="46">
        <v>53624.44</v>
      </c>
      <c r="F13" s="46">
        <v>15961.54</v>
      </c>
      <c r="G13" s="11" t="s">
        <v>208</v>
      </c>
    </row>
    <row r="15" spans="1:7" ht="15.75" thickBot="1" x14ac:dyDescent="0.3">
      <c r="A15" s="19" t="s">
        <v>71</v>
      </c>
      <c r="B15" s="32" t="s">
        <v>3</v>
      </c>
      <c r="C15" s="19" t="s">
        <v>223</v>
      </c>
      <c r="D15" s="30">
        <f>D11+D7+D13</f>
        <v>85085.98000000001</v>
      </c>
    </row>
    <row r="16" spans="1:7" ht="15.75" thickTop="1" x14ac:dyDescent="0.25">
      <c r="A16" s="10"/>
      <c r="B16" s="16"/>
      <c r="C16" s="10"/>
      <c r="D16" s="52"/>
    </row>
    <row r="18" spans="1:4" x14ac:dyDescent="0.25">
      <c r="A18" s="7" t="s">
        <v>149</v>
      </c>
      <c r="C18" s="7" t="s">
        <v>117</v>
      </c>
      <c r="D18" s="48">
        <v>85085.98</v>
      </c>
    </row>
    <row r="20" spans="1:4" ht="15.75" thickBot="1" x14ac:dyDescent="0.3">
      <c r="A20" s="31" t="s">
        <v>150</v>
      </c>
      <c r="B20" s="32" t="s">
        <v>3</v>
      </c>
      <c r="C20" s="31" t="s">
        <v>224</v>
      </c>
      <c r="D20" s="30">
        <f>SUM(D18:D19)</f>
        <v>85085.98</v>
      </c>
    </row>
    <row r="21" spans="1:4" ht="15.75" thickTop="1" x14ac:dyDescent="0.25">
      <c r="A21" s="10"/>
      <c r="B21" s="16"/>
      <c r="C21" s="10"/>
      <c r="D21" s="52"/>
    </row>
    <row r="23" spans="1:4" x14ac:dyDescent="0.25">
      <c r="A23" t="s">
        <v>228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7F5C8-4A1B-44E0-8182-6B27BF6CD88E}">
  <dimension ref="A1:G42"/>
  <sheetViews>
    <sheetView zoomScale="85" zoomScaleNormal="85" workbookViewId="0">
      <selection activeCell="D1" sqref="D1"/>
    </sheetView>
  </sheetViews>
  <sheetFormatPr defaultRowHeight="15" x14ac:dyDescent="0.25"/>
  <cols>
    <col min="1" max="1" width="18.7109375" customWidth="1"/>
    <col min="2" max="2" width="13.7109375" style="15" customWidth="1"/>
    <col min="3" max="3" width="37.7109375" customWidth="1"/>
    <col min="4" max="4" width="12.5703125" style="58" bestFit="1" customWidth="1"/>
  </cols>
  <sheetData>
    <row r="1" spans="1:4" x14ac:dyDescent="0.25">
      <c r="A1" s="6" t="s">
        <v>176</v>
      </c>
    </row>
    <row r="2" spans="1:4" x14ac:dyDescent="0.25">
      <c r="A2" s="1" t="s">
        <v>0</v>
      </c>
      <c r="B2" s="1" t="s">
        <v>1</v>
      </c>
      <c r="C2" s="1" t="s">
        <v>2</v>
      </c>
    </row>
    <row r="3" spans="1:4" x14ac:dyDescent="0.25">
      <c r="A3" s="3"/>
      <c r="B3" s="3" t="s">
        <v>3</v>
      </c>
      <c r="C3" s="4"/>
    </row>
    <row r="5" spans="1:4" x14ac:dyDescent="0.25">
      <c r="A5" s="7" t="s">
        <v>154</v>
      </c>
      <c r="C5" s="7" t="s">
        <v>78</v>
      </c>
      <c r="D5" s="43">
        <v>3041.75</v>
      </c>
    </row>
    <row r="6" spans="1:4" x14ac:dyDescent="0.25">
      <c r="A6" s="7" t="s">
        <v>155</v>
      </c>
      <c r="C6" s="7" t="s">
        <v>72</v>
      </c>
      <c r="D6" s="43">
        <v>130</v>
      </c>
    </row>
    <row r="7" spans="1:4" x14ac:dyDescent="0.25">
      <c r="A7" s="7" t="s">
        <v>156</v>
      </c>
      <c r="C7" s="7" t="s">
        <v>73</v>
      </c>
      <c r="D7" s="43">
        <v>391.1</v>
      </c>
    </row>
    <row r="8" spans="1:4" x14ac:dyDescent="0.25">
      <c r="A8" s="7" t="s">
        <v>157</v>
      </c>
      <c r="C8" s="7" t="s">
        <v>79</v>
      </c>
      <c r="D8" s="43">
        <v>1639.99</v>
      </c>
    </row>
    <row r="9" spans="1:4" x14ac:dyDescent="0.25">
      <c r="A9" s="7" t="s">
        <v>158</v>
      </c>
      <c r="C9" s="7" t="s">
        <v>80</v>
      </c>
      <c r="D9" s="43">
        <v>0</v>
      </c>
    </row>
    <row r="10" spans="1:4" x14ac:dyDescent="0.25">
      <c r="A10" s="7" t="s">
        <v>159</v>
      </c>
      <c r="C10" s="7" t="s">
        <v>81</v>
      </c>
      <c r="D10" s="43">
        <v>451.04</v>
      </c>
    </row>
    <row r="11" spans="1:4" x14ac:dyDescent="0.25">
      <c r="A11" s="7" t="s">
        <v>160</v>
      </c>
      <c r="C11" s="7" t="s">
        <v>82</v>
      </c>
      <c r="D11" s="43">
        <v>0</v>
      </c>
    </row>
    <row r="12" spans="1:4" x14ac:dyDescent="0.25">
      <c r="A12" s="7" t="s">
        <v>161</v>
      </c>
      <c r="C12" s="7" t="s">
        <v>83</v>
      </c>
      <c r="D12" s="43">
        <v>65</v>
      </c>
    </row>
    <row r="13" spans="1:4" x14ac:dyDescent="0.25">
      <c r="A13" s="7" t="s">
        <v>162</v>
      </c>
      <c r="C13" s="7" t="s">
        <v>84</v>
      </c>
      <c r="D13" s="43">
        <v>755.43</v>
      </c>
    </row>
    <row r="14" spans="1:4" x14ac:dyDescent="0.25">
      <c r="A14" s="7" t="s">
        <v>163</v>
      </c>
      <c r="C14" s="7" t="s">
        <v>85</v>
      </c>
      <c r="D14" s="43">
        <v>33.33</v>
      </c>
    </row>
    <row r="15" spans="1:4" x14ac:dyDescent="0.25">
      <c r="A15" s="7" t="s">
        <v>164</v>
      </c>
      <c r="C15" s="7" t="s">
        <v>74</v>
      </c>
      <c r="D15" s="43">
        <v>0</v>
      </c>
    </row>
    <row r="16" spans="1:4" x14ac:dyDescent="0.25">
      <c r="A16" s="7" t="s">
        <v>165</v>
      </c>
      <c r="C16" s="7" t="s">
        <v>94</v>
      </c>
      <c r="D16" s="43">
        <v>0</v>
      </c>
    </row>
    <row r="17" spans="1:7" x14ac:dyDescent="0.25">
      <c r="A17" s="17" t="s">
        <v>166</v>
      </c>
      <c r="B17" s="18"/>
      <c r="C17" s="17" t="s">
        <v>210</v>
      </c>
      <c r="D17" s="50">
        <f>SUM(D5:D16)</f>
        <v>6507.64</v>
      </c>
    </row>
    <row r="18" spans="1:7" x14ac:dyDescent="0.25">
      <c r="D18" s="43"/>
    </row>
    <row r="19" spans="1:7" x14ac:dyDescent="0.25">
      <c r="A19" s="7" t="s">
        <v>167</v>
      </c>
      <c r="C19" s="7" t="s">
        <v>97</v>
      </c>
      <c r="D19" s="43">
        <v>495</v>
      </c>
    </row>
    <row r="20" spans="1:7" x14ac:dyDescent="0.25">
      <c r="A20" s="7" t="s">
        <v>168</v>
      </c>
      <c r="C20" s="7" t="s">
        <v>98</v>
      </c>
      <c r="D20" s="43">
        <v>234</v>
      </c>
    </row>
    <row r="21" spans="1:7" x14ac:dyDescent="0.25">
      <c r="A21" s="7" t="s">
        <v>169</v>
      </c>
      <c r="C21" s="7" t="s">
        <v>99</v>
      </c>
      <c r="D21" s="43">
        <v>699.96</v>
      </c>
    </row>
    <row r="22" spans="1:7" x14ac:dyDescent="0.25">
      <c r="A22" s="7" t="s">
        <v>170</v>
      </c>
      <c r="C22" s="7" t="s">
        <v>100</v>
      </c>
      <c r="D22" s="43">
        <v>0</v>
      </c>
    </row>
    <row r="23" spans="1:7" x14ac:dyDescent="0.25">
      <c r="A23" s="7" t="s">
        <v>171</v>
      </c>
      <c r="C23" s="7" t="s">
        <v>103</v>
      </c>
      <c r="D23" s="43">
        <v>0</v>
      </c>
    </row>
    <row r="24" spans="1:7" x14ac:dyDescent="0.25">
      <c r="A24" s="7" t="s">
        <v>172</v>
      </c>
      <c r="C24" s="7" t="s">
        <v>104</v>
      </c>
      <c r="D24" s="43">
        <v>0</v>
      </c>
    </row>
    <row r="25" spans="1:7" x14ac:dyDescent="0.25">
      <c r="A25" s="17" t="s">
        <v>173</v>
      </c>
      <c r="B25" s="18"/>
      <c r="C25" s="17" t="s">
        <v>211</v>
      </c>
      <c r="D25" s="50">
        <f>SUM(D19:D24)</f>
        <v>1428.96</v>
      </c>
    </row>
    <row r="26" spans="1:7" x14ac:dyDescent="0.25">
      <c r="D26" s="43"/>
    </row>
    <row r="27" spans="1:7" x14ac:dyDescent="0.25">
      <c r="A27" s="7" t="s">
        <v>174</v>
      </c>
      <c r="C27" s="7" t="s">
        <v>108</v>
      </c>
      <c r="D27" s="43">
        <v>0</v>
      </c>
    </row>
    <row r="28" spans="1:7" x14ac:dyDescent="0.25">
      <c r="A28" s="17" t="s">
        <v>175</v>
      </c>
      <c r="B28" s="18"/>
      <c r="C28" s="17" t="s">
        <v>212</v>
      </c>
      <c r="D28" s="50">
        <f>SUM(D27)</f>
        <v>0</v>
      </c>
    </row>
    <row r="29" spans="1:7" x14ac:dyDescent="0.25">
      <c r="D29" s="43"/>
      <c r="E29" s="45" t="s">
        <v>241</v>
      </c>
      <c r="F29" s="45" t="s">
        <v>242</v>
      </c>
    </row>
    <row r="30" spans="1:7" x14ac:dyDescent="0.25">
      <c r="A30" s="35" t="s">
        <v>206</v>
      </c>
      <c r="B30" s="26"/>
      <c r="C30" s="25" t="s">
        <v>114</v>
      </c>
      <c r="D30" s="51">
        <f>E30+F30</f>
        <v>111978.40000000001</v>
      </c>
      <c r="E30" s="46">
        <v>81126.600000000006</v>
      </c>
      <c r="F30" s="46">
        <v>30851.8</v>
      </c>
      <c r="G30" s="11" t="s">
        <v>209</v>
      </c>
    </row>
    <row r="31" spans="1:7" x14ac:dyDescent="0.25">
      <c r="D31" s="43"/>
    </row>
    <row r="32" spans="1:7" ht="15.75" thickBot="1" x14ac:dyDescent="0.3">
      <c r="A32" s="33" t="s">
        <v>120</v>
      </c>
      <c r="B32" s="34" t="s">
        <v>3</v>
      </c>
      <c r="C32" s="33" t="s">
        <v>222</v>
      </c>
      <c r="D32" s="59">
        <f>D17+D25+D28+D30</f>
        <v>119915.00000000001</v>
      </c>
    </row>
    <row r="33" spans="1:5" ht="15.75" thickTop="1" x14ac:dyDescent="0.25">
      <c r="D33" s="43"/>
    </row>
    <row r="34" spans="1:5" x14ac:dyDescent="0.25">
      <c r="D34" s="43"/>
    </row>
    <row r="35" spans="1:5" x14ac:dyDescent="0.25">
      <c r="A35" s="7" t="s">
        <v>152</v>
      </c>
      <c r="C35" s="7" t="s">
        <v>117</v>
      </c>
      <c r="D35" s="48">
        <v>119915</v>
      </c>
      <c r="E35" s="5" t="s">
        <v>239</v>
      </c>
    </row>
    <row r="36" spans="1:5" x14ac:dyDescent="0.25">
      <c r="D36" s="43"/>
    </row>
    <row r="37" spans="1:5" ht="15.75" thickBot="1" x14ac:dyDescent="0.3">
      <c r="A37" s="23" t="s">
        <v>153</v>
      </c>
      <c r="B37" s="24" t="s">
        <v>3</v>
      </c>
      <c r="C37" s="23" t="s">
        <v>225</v>
      </c>
      <c r="D37" s="30">
        <f>SUM(D35:D36)</f>
        <v>119915</v>
      </c>
    </row>
    <row r="38" spans="1:5" ht="15.75" thickTop="1" x14ac:dyDescent="0.25">
      <c r="A38" s="10"/>
      <c r="B38" s="16"/>
      <c r="C38" s="10"/>
      <c r="D38" s="52"/>
    </row>
    <row r="39" spans="1:5" x14ac:dyDescent="0.25">
      <c r="D39" s="43"/>
    </row>
    <row r="40" spans="1:5" x14ac:dyDescent="0.25">
      <c r="D40" s="43"/>
    </row>
    <row r="41" spans="1:5" x14ac:dyDescent="0.25">
      <c r="D41" s="43"/>
    </row>
    <row r="42" spans="1:5" x14ac:dyDescent="0.25">
      <c r="D42" s="4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40120-47E3-4669-BDAC-E4279AB24C0E}">
  <dimension ref="A1:G41"/>
  <sheetViews>
    <sheetView tabSelected="1" zoomScale="85" zoomScaleNormal="85" workbookViewId="0">
      <selection activeCell="D1" sqref="D1"/>
    </sheetView>
  </sheetViews>
  <sheetFormatPr defaultRowHeight="15" x14ac:dyDescent="0.25"/>
  <cols>
    <col min="1" max="1" width="18.7109375" customWidth="1"/>
    <col min="2" max="2" width="13.7109375" style="15" customWidth="1"/>
    <col min="3" max="3" width="37.7109375" customWidth="1"/>
    <col min="4" max="4" width="12.5703125" style="43" bestFit="1" customWidth="1"/>
    <col min="5" max="5" width="10.42578125" bestFit="1" customWidth="1"/>
    <col min="6" max="6" width="9.42578125" bestFit="1" customWidth="1"/>
  </cols>
  <sheetData>
    <row r="1" spans="1:4" x14ac:dyDescent="0.25">
      <c r="A1" s="6" t="s">
        <v>177</v>
      </c>
    </row>
    <row r="2" spans="1:4" x14ac:dyDescent="0.25">
      <c r="A2" s="1" t="s">
        <v>0</v>
      </c>
      <c r="B2" s="1" t="s">
        <v>1</v>
      </c>
      <c r="C2" s="1" t="s">
        <v>2</v>
      </c>
    </row>
    <row r="3" spans="1:4" x14ac:dyDescent="0.25">
      <c r="A3" s="3"/>
      <c r="B3" s="3" t="s">
        <v>3</v>
      </c>
      <c r="C3" s="4"/>
    </row>
    <row r="5" spans="1:4" x14ac:dyDescent="0.25">
      <c r="A5" s="7" t="s">
        <v>178</v>
      </c>
      <c r="C5" s="7" t="s">
        <v>78</v>
      </c>
      <c r="D5" s="43">
        <v>9541.75</v>
      </c>
    </row>
    <row r="6" spans="1:4" x14ac:dyDescent="0.25">
      <c r="A6" s="7" t="s">
        <v>179</v>
      </c>
      <c r="C6" s="7" t="s">
        <v>72</v>
      </c>
      <c r="D6" s="43">
        <v>220</v>
      </c>
    </row>
    <row r="7" spans="1:4" x14ac:dyDescent="0.25">
      <c r="A7" s="7" t="s">
        <v>180</v>
      </c>
      <c r="C7" s="7" t="s">
        <v>73</v>
      </c>
      <c r="D7" s="43">
        <v>391.1</v>
      </c>
    </row>
    <row r="8" spans="1:4" x14ac:dyDescent="0.25">
      <c r="A8" s="7" t="s">
        <v>181</v>
      </c>
      <c r="C8" s="7" t="s">
        <v>79</v>
      </c>
      <c r="D8" s="43">
        <v>19358.46</v>
      </c>
    </row>
    <row r="9" spans="1:4" x14ac:dyDescent="0.25">
      <c r="A9" s="7" t="s">
        <v>182</v>
      </c>
      <c r="C9" s="7" t="s">
        <v>80</v>
      </c>
      <c r="D9" s="43">
        <v>0</v>
      </c>
    </row>
    <row r="10" spans="1:4" x14ac:dyDescent="0.25">
      <c r="A10" s="7" t="s">
        <v>183</v>
      </c>
      <c r="C10" s="7" t="s">
        <v>81</v>
      </c>
      <c r="D10" s="43">
        <v>2926</v>
      </c>
    </row>
    <row r="11" spans="1:4" x14ac:dyDescent="0.25">
      <c r="A11" s="7" t="s">
        <v>184</v>
      </c>
      <c r="C11" s="7" t="s">
        <v>82</v>
      </c>
      <c r="D11" s="43">
        <v>1300</v>
      </c>
    </row>
    <row r="12" spans="1:4" x14ac:dyDescent="0.25">
      <c r="A12" s="7" t="s">
        <v>185</v>
      </c>
      <c r="C12" s="7" t="s">
        <v>83</v>
      </c>
      <c r="D12" s="43">
        <v>110</v>
      </c>
    </row>
    <row r="13" spans="1:4" x14ac:dyDescent="0.25">
      <c r="A13" s="7" t="s">
        <v>186</v>
      </c>
      <c r="C13" s="7" t="s">
        <v>84</v>
      </c>
      <c r="D13" s="43">
        <v>14829.43</v>
      </c>
    </row>
    <row r="14" spans="1:4" x14ac:dyDescent="0.25">
      <c r="A14" s="7" t="s">
        <v>187</v>
      </c>
      <c r="C14" s="7" t="s">
        <v>85</v>
      </c>
      <c r="D14" s="43">
        <v>33.33</v>
      </c>
    </row>
    <row r="15" spans="1:4" x14ac:dyDescent="0.25">
      <c r="A15" s="7" t="s">
        <v>188</v>
      </c>
      <c r="C15" s="7" t="s">
        <v>74</v>
      </c>
      <c r="D15" s="43">
        <v>0</v>
      </c>
    </row>
    <row r="16" spans="1:4" x14ac:dyDescent="0.25">
      <c r="A16" s="7" t="s">
        <v>189</v>
      </c>
      <c r="C16" s="7" t="s">
        <v>94</v>
      </c>
      <c r="D16" s="43">
        <v>0</v>
      </c>
    </row>
    <row r="17" spans="1:7" x14ac:dyDescent="0.25">
      <c r="A17" s="17" t="s">
        <v>190</v>
      </c>
      <c r="B17" s="18"/>
      <c r="C17" s="17" t="s">
        <v>210</v>
      </c>
      <c r="D17" s="50">
        <f>SUM(D5:D16)</f>
        <v>48710.07</v>
      </c>
    </row>
    <row r="19" spans="1:7" x14ac:dyDescent="0.25">
      <c r="A19" s="7" t="s">
        <v>191</v>
      </c>
      <c r="C19" s="7" t="s">
        <v>97</v>
      </c>
      <c r="D19" s="43">
        <v>830</v>
      </c>
    </row>
    <row r="20" spans="1:7" x14ac:dyDescent="0.25">
      <c r="A20" s="7" t="s">
        <v>192</v>
      </c>
      <c r="C20" s="7" t="s">
        <v>98</v>
      </c>
      <c r="D20" s="43">
        <v>396</v>
      </c>
    </row>
    <row r="21" spans="1:7" x14ac:dyDescent="0.25">
      <c r="A21" s="7" t="s">
        <v>193</v>
      </c>
      <c r="C21" s="7" t="s">
        <v>99</v>
      </c>
      <c r="D21" s="43">
        <v>1399.96</v>
      </c>
    </row>
    <row r="22" spans="1:7" x14ac:dyDescent="0.25">
      <c r="A22" s="7" t="s">
        <v>194</v>
      </c>
      <c r="C22" s="7" t="s">
        <v>100</v>
      </c>
      <c r="D22" s="43">
        <v>0</v>
      </c>
    </row>
    <row r="23" spans="1:7" x14ac:dyDescent="0.25">
      <c r="A23" s="7" t="s">
        <v>195</v>
      </c>
      <c r="C23" s="7" t="s">
        <v>103</v>
      </c>
      <c r="D23" s="43">
        <v>0</v>
      </c>
    </row>
    <row r="24" spans="1:7" x14ac:dyDescent="0.25">
      <c r="A24" s="7" t="s">
        <v>196</v>
      </c>
      <c r="C24" s="7" t="s">
        <v>104</v>
      </c>
      <c r="D24" s="43">
        <v>0</v>
      </c>
    </row>
    <row r="25" spans="1:7" x14ac:dyDescent="0.25">
      <c r="A25" s="17" t="s">
        <v>197</v>
      </c>
      <c r="B25" s="18"/>
      <c r="C25" s="17" t="s">
        <v>211</v>
      </c>
      <c r="D25" s="50">
        <f>SUM(D19:D24)</f>
        <v>2625.96</v>
      </c>
    </row>
    <row r="27" spans="1:7" x14ac:dyDescent="0.25">
      <c r="A27" s="7" t="s">
        <v>198</v>
      </c>
      <c r="C27" s="7" t="s">
        <v>108</v>
      </c>
      <c r="D27" s="43">
        <v>8700</v>
      </c>
    </row>
    <row r="28" spans="1:7" x14ac:dyDescent="0.25">
      <c r="A28" s="17" t="s">
        <v>199</v>
      </c>
      <c r="B28" s="18"/>
      <c r="C28" s="17" t="s">
        <v>212</v>
      </c>
      <c r="D28" s="50">
        <f>SUM(D27)</f>
        <v>8700</v>
      </c>
    </row>
    <row r="29" spans="1:7" x14ac:dyDescent="0.25">
      <c r="E29" s="45" t="s">
        <v>241</v>
      </c>
      <c r="F29" s="45" t="s">
        <v>242</v>
      </c>
    </row>
    <row r="30" spans="1:7" x14ac:dyDescent="0.25">
      <c r="A30" s="35" t="s">
        <v>207</v>
      </c>
      <c r="B30" s="26"/>
      <c r="C30" s="25" t="s">
        <v>114</v>
      </c>
      <c r="D30" s="51">
        <f>E30+F30</f>
        <v>144963.97</v>
      </c>
      <c r="E30" s="47">
        <v>120539.8</v>
      </c>
      <c r="F30" s="47">
        <v>24424.17</v>
      </c>
      <c r="G30" s="11" t="s">
        <v>208</v>
      </c>
    </row>
    <row r="32" spans="1:7" ht="15.75" thickBot="1" x14ac:dyDescent="0.3">
      <c r="A32" s="33" t="s">
        <v>115</v>
      </c>
      <c r="B32" s="36" t="s">
        <v>3</v>
      </c>
      <c r="C32" s="33" t="s">
        <v>226</v>
      </c>
      <c r="D32" s="59">
        <f>D17+D25+D28+D30</f>
        <v>205000</v>
      </c>
    </row>
    <row r="33" spans="1:5" ht="15.75" thickTop="1" x14ac:dyDescent="0.25"/>
    <row r="35" spans="1:5" x14ac:dyDescent="0.25">
      <c r="A35" s="7" t="s">
        <v>116</v>
      </c>
      <c r="C35" s="7" t="s">
        <v>117</v>
      </c>
      <c r="D35" s="48">
        <f>205000</f>
        <v>205000</v>
      </c>
      <c r="E35" s="5" t="s">
        <v>239</v>
      </c>
    </row>
    <row r="36" spans="1:5" x14ac:dyDescent="0.25">
      <c r="A36" s="7" t="s">
        <v>118</v>
      </c>
      <c r="C36" s="7" t="s">
        <v>119</v>
      </c>
      <c r="D36" s="48">
        <v>7300</v>
      </c>
    </row>
    <row r="38" spans="1:5" ht="15.75" thickBot="1" x14ac:dyDescent="0.3">
      <c r="A38" s="37" t="s">
        <v>151</v>
      </c>
      <c r="B38" s="34" t="s">
        <v>3</v>
      </c>
      <c r="C38" s="37" t="s">
        <v>227</v>
      </c>
      <c r="D38" s="59">
        <f>SUM(D35:D37)</f>
        <v>212300</v>
      </c>
    </row>
    <row r="39" spans="1:5" ht="15.75" thickTop="1" x14ac:dyDescent="0.25"/>
    <row r="41" spans="1:5" x14ac:dyDescent="0.25">
      <c r="A41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230</vt:lpstr>
      <vt:lpstr>231 Mosquito</vt:lpstr>
      <vt:lpstr>235 340b</vt:lpstr>
      <vt:lpstr>234 EO21</vt:lpstr>
      <vt:lpstr>239 Wrkfrc</vt:lpstr>
      <vt:lpstr>240 HIV</vt:lpstr>
      <vt:lpstr>241 STD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Roston</dc:creator>
  <cp:lastModifiedBy>Olivia Roston</cp:lastModifiedBy>
  <dcterms:created xsi:type="dcterms:W3CDTF">2016-09-12T19:45:07Z</dcterms:created>
  <dcterms:modified xsi:type="dcterms:W3CDTF">2021-10-22T15:46:00Z</dcterms:modified>
</cp:coreProperties>
</file>