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45" yWindow="45" windowWidth="18900" windowHeight="10050"/>
  </bookViews>
  <sheets>
    <sheet name="2013 Income" sheetId="5" r:id="rId1"/>
    <sheet name="2012 Income" sheetId="3" r:id="rId2"/>
  </sheets>
  <definedNames>
    <definedName name="_xlnm.Print_Area" localSheetId="1">'2012 Income'!$A$1:$N$47</definedName>
  </definedNames>
  <calcPr calcId="125725"/>
</workbook>
</file>

<file path=xl/calcChain.xml><?xml version="1.0" encoding="utf-8"?>
<calcChain xmlns="http://schemas.openxmlformats.org/spreadsheetml/2006/main">
  <c r="N51" i="5"/>
  <c r="N50"/>
  <c r="N48"/>
  <c r="N47"/>
  <c r="N44"/>
  <c r="N40"/>
  <c r="N39"/>
  <c r="N38"/>
  <c r="N36"/>
  <c r="N34"/>
  <c r="N30"/>
  <c r="N28"/>
  <c r="N26"/>
  <c r="N9"/>
  <c r="N10"/>
  <c r="N11"/>
  <c r="N12"/>
  <c r="N13"/>
  <c r="N14"/>
  <c r="N15"/>
  <c r="N16"/>
  <c r="N17"/>
  <c r="N18"/>
  <c r="N19"/>
  <c r="N20"/>
  <c r="N21"/>
  <c r="N22"/>
  <c r="N23"/>
  <c r="N24"/>
  <c r="N25"/>
  <c r="N7"/>
  <c r="C48"/>
  <c r="C26"/>
  <c r="C51"/>
  <c r="D51"/>
  <c r="E51"/>
  <c r="F51"/>
  <c r="G51"/>
  <c r="H51"/>
  <c r="I51"/>
  <c r="J51"/>
  <c r="K51"/>
  <c r="L51"/>
  <c r="M51"/>
  <c r="B34"/>
  <c r="L54"/>
  <c r="L55"/>
  <c r="D54"/>
  <c r="E54"/>
  <c r="F54"/>
  <c r="G54"/>
  <c r="H54"/>
  <c r="I54"/>
  <c r="J54"/>
  <c r="K54"/>
  <c r="D55"/>
  <c r="E55"/>
  <c r="F55"/>
  <c r="G55"/>
  <c r="H55"/>
  <c r="I55"/>
  <c r="J55"/>
  <c r="K55"/>
  <c r="C55"/>
  <c r="C54"/>
  <c r="B55"/>
  <c r="B54"/>
  <c r="D43" i="3"/>
  <c r="B43"/>
  <c r="C34" i="5"/>
  <c r="D34"/>
  <c r="E34"/>
  <c r="F34"/>
  <c r="G34"/>
  <c r="H34"/>
  <c r="I34"/>
  <c r="J34"/>
  <c r="K34"/>
  <c r="L34"/>
  <c r="M34"/>
  <c r="B26"/>
  <c r="D26"/>
  <c r="E26"/>
  <c r="F26"/>
  <c r="G26"/>
  <c r="H26"/>
  <c r="I26"/>
  <c r="J26"/>
  <c r="K26"/>
  <c r="M48"/>
  <c r="L48"/>
  <c r="J48"/>
  <c r="I48"/>
  <c r="H48"/>
  <c r="G48"/>
  <c r="F48"/>
  <c r="E48"/>
  <c r="D48"/>
  <c r="B48"/>
  <c r="B51"/>
  <c r="B52"/>
  <c r="N46"/>
  <c r="N45"/>
  <c r="N43"/>
  <c r="N42"/>
  <c r="N41"/>
  <c r="N33"/>
  <c r="N32"/>
  <c r="M26"/>
  <c r="L26"/>
  <c r="K52"/>
  <c r="J52"/>
  <c r="H52"/>
  <c r="F52"/>
  <c r="D52"/>
  <c r="N8"/>
  <c r="N6"/>
  <c r="N46" i="3"/>
  <c r="B44"/>
  <c r="B45"/>
  <c r="N16"/>
  <c r="N17"/>
  <c r="N22"/>
  <c r="N24"/>
  <c r="N40"/>
  <c r="N42"/>
  <c r="K43"/>
  <c r="F43"/>
  <c r="E43"/>
  <c r="C43"/>
  <c r="J40"/>
  <c r="I40"/>
  <c r="H40"/>
  <c r="G40"/>
  <c r="F40"/>
  <c r="E40"/>
  <c r="D40"/>
  <c r="C40"/>
  <c r="B40"/>
  <c r="J20"/>
  <c r="I20"/>
  <c r="H20"/>
  <c r="G20"/>
  <c r="F20"/>
  <c r="E20"/>
  <c r="D20"/>
  <c r="C20"/>
  <c r="B20"/>
  <c r="L43"/>
  <c r="J43"/>
  <c r="I43"/>
  <c r="H43"/>
  <c r="G43"/>
  <c r="C44"/>
  <c r="D44"/>
  <c r="D45"/>
  <c r="N39"/>
  <c r="N38"/>
  <c r="N30"/>
  <c r="L40"/>
  <c r="K20"/>
  <c r="L20"/>
  <c r="M20"/>
  <c r="M43"/>
  <c r="N6"/>
  <c r="M40"/>
  <c r="N37"/>
  <c r="N36"/>
  <c r="N35"/>
  <c r="N34"/>
  <c r="N33"/>
  <c r="N32"/>
  <c r="N31"/>
  <c r="N28"/>
  <c r="N27"/>
  <c r="N26"/>
  <c r="N19"/>
  <c r="N18"/>
  <c r="N15"/>
  <c r="N14"/>
  <c r="N13"/>
  <c r="N12"/>
  <c r="N10"/>
  <c r="N9"/>
  <c r="N8"/>
  <c r="N7"/>
  <c r="N11"/>
  <c r="C45"/>
  <c r="E44"/>
  <c r="E45"/>
  <c r="F44"/>
  <c r="F45"/>
  <c r="G44"/>
  <c r="G45"/>
  <c r="H44"/>
  <c r="H45"/>
  <c r="I44"/>
  <c r="I45"/>
  <c r="J44"/>
  <c r="J45"/>
  <c r="K44"/>
  <c r="K45"/>
  <c r="L44"/>
  <c r="L45"/>
  <c r="M52" i="5"/>
  <c r="L52"/>
  <c r="E52"/>
  <c r="G52"/>
  <c r="I52"/>
  <c r="N20" i="3"/>
  <c r="M44"/>
  <c r="M54" i="5"/>
  <c r="N43" i="3"/>
  <c r="N54" i="5"/>
  <c r="M45" i="3"/>
  <c r="M55" i="5"/>
  <c r="IV43" i="3"/>
  <c r="C52" i="5"/>
  <c r="C53"/>
  <c r="B53"/>
  <c r="IV51"/>
  <c r="L53"/>
  <c r="J53"/>
  <c r="H53"/>
  <c r="F53"/>
  <c r="D53"/>
  <c r="M53"/>
  <c r="K53"/>
  <c r="I53"/>
  <c r="G53"/>
  <c r="E53"/>
</calcChain>
</file>

<file path=xl/sharedStrings.xml><?xml version="1.0" encoding="utf-8"?>
<sst xmlns="http://schemas.openxmlformats.org/spreadsheetml/2006/main" count="139" uniqueCount="67">
  <si>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</si>
  <si>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</si>
  <si>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</si>
  <si>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</si>
  <si>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</si>
  <si>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</si>
  <si>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</si>
  <si>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</si>
  <si>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</si>
  <si>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</si>
  <si>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</si>
  <si>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</si>
  <si>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BCMH</t>
  </si>
  <si>
    <t>Immunizations / Local Fees</t>
  </si>
  <si>
    <t xml:space="preserve">Car Seats / Boosters </t>
  </si>
  <si>
    <t>Visuals</t>
  </si>
  <si>
    <t>Pools</t>
  </si>
  <si>
    <t>Mobile Home Parks</t>
  </si>
  <si>
    <t>State Subsidy</t>
  </si>
  <si>
    <t>Vital Statistics</t>
  </si>
  <si>
    <t>Totals</t>
  </si>
  <si>
    <t>Income Source</t>
  </si>
  <si>
    <t>Galion City Health Department</t>
  </si>
  <si>
    <t>Immunizations / Medicaid Reimb</t>
  </si>
  <si>
    <t>Immunizations / Medicare Reimb</t>
  </si>
  <si>
    <t>Food Service Op. License Fees</t>
  </si>
  <si>
    <t>Food Estab. License Fees</t>
  </si>
  <si>
    <t>Food Plan Review Fees</t>
  </si>
  <si>
    <t>Food Estab. Review Fees</t>
  </si>
  <si>
    <t xml:space="preserve"> </t>
  </si>
  <si>
    <t>Shampoo</t>
  </si>
  <si>
    <t>Contract School Nursing-Crestline</t>
  </si>
  <si>
    <t>Contract School Nursing-Galion</t>
  </si>
  <si>
    <t>Totals-Monthly</t>
  </si>
  <si>
    <t>Totals - YTD</t>
  </si>
  <si>
    <t>Refunds</t>
  </si>
  <si>
    <t>Contract School St. Joes-Crestline</t>
  </si>
  <si>
    <t>Contract School -.St. Joe's, Galion</t>
  </si>
  <si>
    <t>Phep / Pher Grant</t>
  </si>
  <si>
    <t>Total Nursing</t>
  </si>
  <si>
    <t>Total EH</t>
  </si>
  <si>
    <t>Performance Contract-ODH</t>
  </si>
  <si>
    <t>Lice Checks</t>
  </si>
  <si>
    <t>Trash Hauler Fees</t>
  </si>
  <si>
    <t>Immunizations - Other  Insurance</t>
  </si>
  <si>
    <t>Water Testing</t>
  </si>
  <si>
    <t>ODH-Ohio Youth Occupant Conf.</t>
  </si>
  <si>
    <t>Total Grants</t>
  </si>
  <si>
    <t>Income - Fiscal Year 2012</t>
  </si>
  <si>
    <t>Monthly Totals 2011</t>
  </si>
  <si>
    <t>Monthly Totals - YTD - 2011</t>
  </si>
  <si>
    <t>Smoke Free Fines</t>
  </si>
  <si>
    <t>EH Reimbursement - Postage</t>
  </si>
  <si>
    <t>Monthly Totals 2012</t>
  </si>
  <si>
    <t>Monthly Totals - YTD - 2012</t>
  </si>
  <si>
    <t>Income - Fiscal Year 2013</t>
  </si>
  <si>
    <t>MAC</t>
  </si>
  <si>
    <t xml:space="preserve">Immunizations - Flu  </t>
  </si>
  <si>
    <t>Percentage Incr / Decr over 2011 yr</t>
  </si>
  <si>
    <t>Percentage Incr / Decr over 2012 yr</t>
  </si>
  <si>
    <t>Immunizations - Private  Insurance</t>
  </si>
  <si>
    <t>Flu - Medicaid</t>
  </si>
  <si>
    <t>Flu - Medicare</t>
  </si>
  <si>
    <t>Flu - Private Insurance</t>
  </si>
  <si>
    <t>Immunizations - Cash</t>
  </si>
  <si>
    <t>Flu - Cash</t>
  </si>
  <si>
    <t>Ohio Billables Project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</si>
</sst>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70" formatCode="0.0%"/>
  </numFmts>
  <fonts count="4">
    <font>
      <sz val="10"/>
      <name val="Arial"/>
    </font>
    <font>
      <sz val="10"/>
      <name val="Arial"/>
    </font>
    <font>
      <b/>
      <sz val="7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4" fontId="2" fillId="0" borderId="0" xfId="0" applyNumberFormat="1" applyFont="1" applyAlignment="1">
      <alignment horizontal="center"/>
    </xf>
    <xf numFmtId="4" fontId="3" fillId="0" borderId="0" xfId="0" applyNumberFormat="1" applyFont="1"/>
    <xf numFmtId="4" fontId="2" fillId="0" borderId="0" xfId="0" applyNumberFormat="1" applyFont="1"/>
    <xf numFmtId="9" fontId="3" fillId="0" borderId="0" xfId="2" applyFont="1"/>
    <xf numFmtId="0" fontId="2" fillId="0" borderId="1" xfId="0" applyFont="1" applyBorder="1"/>
    <xf numFmtId="0" fontId="2" fillId="0" borderId="0" xfId="0" applyFont="1" applyAlignment="1">
      <alignment horizontal="left"/>
    </xf>
    <xf numFmtId="44" fontId="3" fillId="0" borderId="0" xfId="1" applyFont="1" applyAlignment="1">
      <alignment horizontal="center"/>
    </xf>
    <xf numFmtId="44" fontId="2" fillId="0" borderId="0" xfId="1" applyFont="1" applyAlignment="1">
      <alignment horizontal="center"/>
    </xf>
    <xf numFmtId="44" fontId="3" fillId="0" borderId="0" xfId="1" applyFont="1"/>
    <xf numFmtId="44" fontId="2" fillId="0" borderId="0" xfId="1" applyFont="1"/>
    <xf numFmtId="44" fontId="2" fillId="0" borderId="1" xfId="1" applyFont="1" applyBorder="1"/>
    <xf numFmtId="0" fontId="3" fillId="0" borderId="0" xfId="0" applyFont="1" applyAlignment="1">
      <alignment horizontal="center"/>
    </xf>
    <xf numFmtId="44" fontId="2" fillId="0" borderId="1" xfId="1" applyFont="1" applyBorder="1" applyAlignment="1">
      <alignment horizontal="center"/>
    </xf>
    <xf numFmtId="44" fontId="2" fillId="0" borderId="0" xfId="0" applyNumberFormat="1" applyFont="1"/>
    <xf numFmtId="44" fontId="2" fillId="0" borderId="0" xfId="1" applyNumberFormat="1" applyFont="1" applyAlignment="1">
      <alignment horizontal="center"/>
    </xf>
    <xf numFmtId="1" fontId="2" fillId="0" borderId="0" xfId="0" applyNumberFormat="1" applyFont="1"/>
    <xf numFmtId="10" fontId="3" fillId="0" borderId="0" xfId="2" applyNumberFormat="1" applyFont="1"/>
    <xf numFmtId="170" fontId="3" fillId="0" borderId="0" xfId="0" applyNumberFormat="1" applyFont="1"/>
    <xf numFmtId="44" fontId="2" fillId="0" borderId="0" xfId="1" applyNumberFormat="1" applyFont="1"/>
    <xf numFmtId="44" fontId="2" fillId="0" borderId="1" xfId="1" applyNumberFormat="1" applyFont="1" applyBorder="1" applyAlignment="1">
      <alignment horizontal="center"/>
    </xf>
    <xf numFmtId="44" fontId="2" fillId="0" borderId="0" xfId="1" applyFont="1" applyBorder="1"/>
    <xf numFmtId="0" fontId="2" fillId="0" borderId="0" xfId="0" applyFont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5"/>
  <sheetViews>
    <sheetView tabSelected="1" zoomScaleNormal="100" workbookViewId="0">
      <pane xSplit="1" topLeftCell="B1" activePane="topRight" state="frozen"/>
      <selection pane="topRight" activeCell="N52" sqref="N52"/>
    </sheetView>
  </sheetViews>
  <sheetFormatPr defaultColWidth="7.7109375" defaultRowHeight="9"/>
  <cols>
    <col min="1" max="1" width="21.42578125" style="2" customWidth="1"/>
    <col min="2" max="2" width="10.42578125" style="5" customWidth="1"/>
    <col min="3" max="3" width="10.5703125" style="5" customWidth="1"/>
    <col min="4" max="4" width="11.42578125" style="5" customWidth="1"/>
    <col min="5" max="6" width="12" style="5" customWidth="1"/>
    <col min="7" max="7" width="11.5703125" style="5" customWidth="1"/>
    <col min="8" max="8" width="11.85546875" style="5" customWidth="1"/>
    <col min="9" max="9" width="11.28515625" style="5" customWidth="1"/>
    <col min="10" max="10" width="11.42578125" style="5" customWidth="1"/>
    <col min="11" max="11" width="11" style="5" customWidth="1"/>
    <col min="12" max="12" width="12" style="5" customWidth="1"/>
    <col min="13" max="13" width="10.7109375" style="5" customWidth="1"/>
    <col min="14" max="14" width="12" style="2" customWidth="1"/>
    <col min="15" max="15" width="10.85546875" style="2" bestFit="1" customWidth="1"/>
    <col min="16" max="16384" width="7.7109375" style="2"/>
  </cols>
  <sheetData>
    <row r="1" spans="1:15">
      <c r="A1" s="25" t="s">
        <v>55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5">
      <c r="A2" s="25" t="s">
        <v>22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5">
      <c r="A3" s="9" t="s">
        <v>55</v>
      </c>
      <c r="B3" s="1"/>
      <c r="C3" s="1"/>
      <c r="D3" s="1"/>
      <c r="E3" s="1"/>
      <c r="F3" s="1"/>
      <c r="G3" s="1"/>
      <c r="H3" s="1"/>
      <c r="I3" s="15"/>
      <c r="J3" s="1"/>
      <c r="K3" s="1"/>
      <c r="L3" s="1"/>
      <c r="M3" s="1"/>
    </row>
    <row r="4" spans="1:15">
      <c r="B4" s="1"/>
      <c r="C4" s="1"/>
      <c r="D4" s="1"/>
      <c r="E4" s="1"/>
      <c r="F4" s="1"/>
      <c r="G4" s="1"/>
      <c r="H4" s="1"/>
      <c r="I4" s="15"/>
      <c r="J4" s="1"/>
      <c r="K4" s="1"/>
      <c r="L4" s="1"/>
      <c r="M4" s="1"/>
    </row>
    <row r="5" spans="1:15">
      <c r="A5" s="3" t="s">
        <v>21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1" t="s">
        <v>20</v>
      </c>
    </row>
    <row r="6" spans="1:15">
      <c r="A6" s="2" t="s">
        <v>12</v>
      </c>
      <c r="B6" s="10">
        <v>0</v>
      </c>
      <c r="C6" s="10">
        <v>0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1">
        <f t="shared" ref="N6:N25" si="0">SUM(B6:M6)</f>
        <v>0</v>
      </c>
    </row>
    <row r="7" spans="1:15">
      <c r="A7" s="2" t="s">
        <v>14</v>
      </c>
      <c r="B7" s="12">
        <v>10</v>
      </c>
      <c r="C7" s="12">
        <v>70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1">
        <f>SUM(B7:M7)</f>
        <v>80</v>
      </c>
      <c r="O7" s="5" t="s">
        <v>29</v>
      </c>
    </row>
    <row r="8" spans="1:15">
      <c r="A8" s="2" t="s">
        <v>13</v>
      </c>
      <c r="B8" s="12">
        <v>1049</v>
      </c>
      <c r="C8" s="12">
        <v>328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1">
        <f t="shared" si="0"/>
        <v>1377</v>
      </c>
    </row>
    <row r="9" spans="1:15">
      <c r="A9" s="2" t="s">
        <v>23</v>
      </c>
      <c r="B9" s="12">
        <v>94</v>
      </c>
      <c r="C9" s="12">
        <v>100.56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1">
        <f t="shared" si="0"/>
        <v>194.56</v>
      </c>
    </row>
    <row r="10" spans="1:15">
      <c r="A10" s="2" t="s">
        <v>24</v>
      </c>
      <c r="B10" s="12">
        <v>38.85</v>
      </c>
      <c r="C10" s="12">
        <v>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1">
        <f t="shared" si="0"/>
        <v>38.85</v>
      </c>
    </row>
    <row r="11" spans="1:15">
      <c r="A11" s="2" t="s">
        <v>60</v>
      </c>
      <c r="B11" s="12">
        <v>198.57</v>
      </c>
      <c r="C11" s="12">
        <v>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1">
        <f t="shared" si="0"/>
        <v>198.57</v>
      </c>
    </row>
    <row r="12" spans="1:15">
      <c r="A12" s="2" t="s">
        <v>64</v>
      </c>
      <c r="B12" s="12">
        <v>97</v>
      </c>
      <c r="C12" s="12">
        <v>24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1">
        <f t="shared" si="0"/>
        <v>121</v>
      </c>
    </row>
    <row r="13" spans="1:15">
      <c r="A13" s="2" t="s">
        <v>61</v>
      </c>
      <c r="B13" s="12">
        <v>171.43</v>
      </c>
      <c r="C13" s="12">
        <v>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1">
        <f t="shared" si="0"/>
        <v>171.43</v>
      </c>
    </row>
    <row r="14" spans="1:15">
      <c r="A14" s="2" t="s">
        <v>62</v>
      </c>
      <c r="B14" s="12">
        <v>2576.4499999999998</v>
      </c>
      <c r="C14" s="12">
        <v>188.03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1">
        <f t="shared" si="0"/>
        <v>2764.48</v>
      </c>
    </row>
    <row r="15" spans="1:15">
      <c r="A15" s="2" t="s">
        <v>63</v>
      </c>
      <c r="B15" s="12">
        <v>69.790000000000006</v>
      </c>
      <c r="C15" s="12">
        <v>14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1">
        <f t="shared" si="0"/>
        <v>83.79</v>
      </c>
    </row>
    <row r="16" spans="1:15">
      <c r="A16" s="2" t="s">
        <v>65</v>
      </c>
      <c r="B16" s="12">
        <v>189</v>
      </c>
      <c r="C16" s="12">
        <v>75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1">
        <f t="shared" si="0"/>
        <v>264</v>
      </c>
    </row>
    <row r="17" spans="1:15">
      <c r="A17" s="2" t="s">
        <v>42</v>
      </c>
      <c r="B17" s="12">
        <v>0</v>
      </c>
      <c r="C17" s="12">
        <v>0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1">
        <f t="shared" si="0"/>
        <v>0</v>
      </c>
    </row>
    <row r="18" spans="1:15">
      <c r="A18" s="2" t="s">
        <v>46</v>
      </c>
      <c r="B18" s="12">
        <v>0</v>
      </c>
      <c r="C18" s="12">
        <v>0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1">
        <f t="shared" si="0"/>
        <v>0</v>
      </c>
    </row>
    <row r="19" spans="1:15">
      <c r="A19" s="2" t="s">
        <v>35</v>
      </c>
      <c r="B19" s="12">
        <v>0</v>
      </c>
      <c r="C19" s="12">
        <v>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1">
        <f t="shared" si="0"/>
        <v>0</v>
      </c>
    </row>
    <row r="20" spans="1:15">
      <c r="A20" s="2" t="s">
        <v>30</v>
      </c>
      <c r="B20" s="12">
        <v>12</v>
      </c>
      <c r="C20" s="12">
        <v>12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1">
        <f t="shared" si="0"/>
        <v>24</v>
      </c>
    </row>
    <row r="21" spans="1:15">
      <c r="A21" s="2" t="s">
        <v>15</v>
      </c>
      <c r="B21" s="12">
        <v>0</v>
      </c>
      <c r="C21" s="12">
        <v>15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1">
        <f t="shared" si="0"/>
        <v>15</v>
      </c>
    </row>
    <row r="22" spans="1:15">
      <c r="A22" s="2" t="s">
        <v>32</v>
      </c>
      <c r="B22" s="12">
        <v>0</v>
      </c>
      <c r="C22" s="12">
        <v>2380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1">
        <f t="shared" si="0"/>
        <v>2380</v>
      </c>
    </row>
    <row r="23" spans="1:15">
      <c r="A23" s="2" t="s">
        <v>37</v>
      </c>
      <c r="B23" s="12">
        <v>0</v>
      </c>
      <c r="C23" s="12">
        <v>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1">
        <f t="shared" si="0"/>
        <v>0</v>
      </c>
    </row>
    <row r="24" spans="1:15">
      <c r="A24" s="2" t="s">
        <v>31</v>
      </c>
      <c r="B24" s="12">
        <v>0</v>
      </c>
      <c r="C24" s="12">
        <v>0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1">
        <f t="shared" si="0"/>
        <v>0</v>
      </c>
    </row>
    <row r="25" spans="1:15">
      <c r="A25" s="2" t="s">
        <v>36</v>
      </c>
      <c r="B25" s="12">
        <v>0</v>
      </c>
      <c r="C25" s="12">
        <v>0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1">
        <f t="shared" si="0"/>
        <v>0</v>
      </c>
    </row>
    <row r="26" spans="1:15" s="3" customFormat="1" ht="9.75" thickBot="1">
      <c r="A26" s="3" t="s">
        <v>39</v>
      </c>
      <c r="B26" s="13">
        <f t="shared" ref="B26:M26" si="1">SUM(B6:B25)</f>
        <v>4506.0899999999992</v>
      </c>
      <c r="C26" s="13">
        <f>SUM(C6:C25)</f>
        <v>3206.59</v>
      </c>
      <c r="D26" s="13">
        <f t="shared" si="1"/>
        <v>0</v>
      </c>
      <c r="E26" s="13">
        <f t="shared" si="1"/>
        <v>0</v>
      </c>
      <c r="F26" s="13">
        <f t="shared" si="1"/>
        <v>0</v>
      </c>
      <c r="G26" s="13">
        <f t="shared" si="1"/>
        <v>0</v>
      </c>
      <c r="H26" s="13">
        <f t="shared" si="1"/>
        <v>0</v>
      </c>
      <c r="I26" s="13">
        <f t="shared" si="1"/>
        <v>0</v>
      </c>
      <c r="J26" s="13">
        <f t="shared" si="1"/>
        <v>0</v>
      </c>
      <c r="K26" s="13">
        <f t="shared" si="1"/>
        <v>0</v>
      </c>
      <c r="L26" s="13">
        <f t="shared" si="1"/>
        <v>0</v>
      </c>
      <c r="M26" s="13">
        <f t="shared" si="1"/>
        <v>0</v>
      </c>
      <c r="N26" s="16">
        <f>SUM(N6:N25)</f>
        <v>7712.6799999999994</v>
      </c>
      <c r="O26" s="17"/>
    </row>
    <row r="27" spans="1:15" ht="9.75" thickTop="1">
      <c r="A27" s="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1"/>
    </row>
    <row r="28" spans="1:15" s="3" customFormat="1" ht="9.75" thickBot="1">
      <c r="A28" s="3" t="s">
        <v>18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2">
        <v>0</v>
      </c>
      <c r="J28" s="13"/>
      <c r="K28" s="13">
        <v>0</v>
      </c>
      <c r="L28" s="13">
        <v>0</v>
      </c>
      <c r="M28" s="22">
        <v>0</v>
      </c>
      <c r="N28" s="16">
        <f>SUM(B28:M28)</f>
        <v>0</v>
      </c>
    </row>
    <row r="29" spans="1:15" s="3" customFormat="1" ht="9.75" thickTop="1">
      <c r="B29" s="13"/>
      <c r="C29" s="13"/>
      <c r="D29" s="13"/>
      <c r="E29" s="13"/>
      <c r="F29" s="13"/>
      <c r="G29" s="13"/>
      <c r="H29" s="13"/>
      <c r="I29" s="12"/>
      <c r="J29" s="13"/>
      <c r="K29" s="13"/>
      <c r="L29" s="13"/>
      <c r="M29" s="13"/>
      <c r="N29" s="11"/>
    </row>
    <row r="30" spans="1:15" ht="9.75" thickBot="1">
      <c r="A30" s="3" t="s">
        <v>56</v>
      </c>
      <c r="B30" s="13">
        <v>0</v>
      </c>
      <c r="C30" s="13">
        <v>5108.7700000000004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23">
        <f>SUM(B30:M30)</f>
        <v>5108.7700000000004</v>
      </c>
    </row>
    <row r="31" spans="1:15" ht="9.75" thickTop="1">
      <c r="A31" s="3"/>
      <c r="B31" s="12" t="s">
        <v>29</v>
      </c>
      <c r="C31" s="12" t="s">
        <v>29</v>
      </c>
      <c r="D31" s="12" t="s">
        <v>29</v>
      </c>
      <c r="E31" s="12" t="s">
        <v>29</v>
      </c>
      <c r="F31" s="12" t="s">
        <v>29</v>
      </c>
      <c r="G31" s="12" t="s">
        <v>29</v>
      </c>
      <c r="H31" s="12" t="s">
        <v>29</v>
      </c>
      <c r="I31" s="12" t="s">
        <v>29</v>
      </c>
      <c r="J31" s="12"/>
      <c r="K31" s="12"/>
      <c r="L31" s="12"/>
      <c r="M31" s="12"/>
      <c r="N31" s="11" t="s">
        <v>29</v>
      </c>
    </row>
    <row r="32" spans="1:15" s="3" customFormat="1">
      <c r="A32" s="3" t="s">
        <v>41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1">
        <f>SUM(B32:M32)</f>
        <v>0</v>
      </c>
    </row>
    <row r="33" spans="1:15" s="3" customFormat="1">
      <c r="A33" s="3" t="s">
        <v>38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1">
        <f>SUM(B33:M33)</f>
        <v>0</v>
      </c>
    </row>
    <row r="34" spans="1:15" s="3" customFormat="1" ht="9.75" thickBot="1">
      <c r="A34" s="3" t="s">
        <v>47</v>
      </c>
      <c r="B34" s="13">
        <f>SUM(B32:B33)</f>
        <v>0</v>
      </c>
      <c r="C34" s="13">
        <f t="shared" ref="C34:M34" si="2">SUM(C32:C33)</f>
        <v>0</v>
      </c>
      <c r="D34" s="13">
        <f t="shared" si="2"/>
        <v>0</v>
      </c>
      <c r="E34" s="13">
        <f t="shared" si="2"/>
        <v>0</v>
      </c>
      <c r="F34" s="13">
        <f t="shared" si="2"/>
        <v>0</v>
      </c>
      <c r="G34" s="13">
        <f t="shared" si="2"/>
        <v>0</v>
      </c>
      <c r="H34" s="13">
        <f t="shared" si="2"/>
        <v>0</v>
      </c>
      <c r="I34" s="13">
        <f t="shared" si="2"/>
        <v>0</v>
      </c>
      <c r="J34" s="13">
        <f t="shared" si="2"/>
        <v>0</v>
      </c>
      <c r="K34" s="13">
        <f t="shared" si="2"/>
        <v>0</v>
      </c>
      <c r="L34" s="13">
        <f t="shared" si="2"/>
        <v>0</v>
      </c>
      <c r="M34" s="13">
        <f t="shared" si="2"/>
        <v>0</v>
      </c>
      <c r="N34" s="14">
        <f>SUM(N32:N33)</f>
        <v>0</v>
      </c>
    </row>
    <row r="35" spans="1:15" s="3" customFormat="1" ht="9.75" thickTop="1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24"/>
    </row>
    <row r="36" spans="1:15" s="3" customFormat="1">
      <c r="A36" s="3" t="s">
        <v>66</v>
      </c>
      <c r="B36" s="13">
        <v>0</v>
      </c>
      <c r="C36" s="13">
        <v>10000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24">
        <f>SUM(B36:M36)</f>
        <v>10000</v>
      </c>
    </row>
    <row r="37" spans="1:15">
      <c r="N37" s="11"/>
    </row>
    <row r="38" spans="1:15">
      <c r="A38" s="2" t="s">
        <v>26</v>
      </c>
      <c r="B38" s="12">
        <v>0</v>
      </c>
      <c r="C38" s="12">
        <v>7553.02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1">
        <f>SUM(B38:M38)</f>
        <v>7553.02</v>
      </c>
    </row>
    <row r="39" spans="1:15">
      <c r="A39" s="2" t="s">
        <v>28</v>
      </c>
      <c r="B39" s="12">
        <v>0</v>
      </c>
      <c r="C39" s="12">
        <v>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1">
        <f>SUM(B39:M39)</f>
        <v>0</v>
      </c>
    </row>
    <row r="40" spans="1:15">
      <c r="A40" s="2" t="s">
        <v>25</v>
      </c>
      <c r="B40" s="12">
        <v>0</v>
      </c>
      <c r="C40" s="12">
        <v>16909.62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1">
        <f>SUM(B40:M40)</f>
        <v>16909.62</v>
      </c>
    </row>
    <row r="41" spans="1:15">
      <c r="A41" s="2" t="s">
        <v>27</v>
      </c>
      <c r="B41" s="12">
        <v>0</v>
      </c>
      <c r="C41" s="12">
        <v>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1">
        <f t="shared" ref="N41:N46" si="3">SUM(B41:M41)</f>
        <v>0</v>
      </c>
    </row>
    <row r="42" spans="1:15">
      <c r="A42" s="2" t="s">
        <v>52</v>
      </c>
      <c r="B42" s="12">
        <v>0</v>
      </c>
      <c r="C42" s="12">
        <v>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1">
        <f t="shared" si="3"/>
        <v>0</v>
      </c>
    </row>
    <row r="43" spans="1:15">
      <c r="A43" s="2" t="s">
        <v>17</v>
      </c>
      <c r="B43" s="12">
        <v>0</v>
      </c>
      <c r="C43" s="12">
        <v>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1">
        <f t="shared" si="3"/>
        <v>0</v>
      </c>
    </row>
    <row r="44" spans="1:15">
      <c r="A44" s="2" t="s">
        <v>16</v>
      </c>
      <c r="B44" s="12">
        <v>0</v>
      </c>
      <c r="C44" s="12">
        <v>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1">
        <f>SUM(B44:M44)</f>
        <v>0</v>
      </c>
    </row>
    <row r="45" spans="1:15">
      <c r="A45" s="2" t="s">
        <v>45</v>
      </c>
      <c r="B45" s="12">
        <v>0</v>
      </c>
      <c r="C45" s="12">
        <v>0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1">
        <f t="shared" si="3"/>
        <v>0</v>
      </c>
    </row>
    <row r="46" spans="1:15">
      <c r="A46" s="2" t="s">
        <v>43</v>
      </c>
      <c r="B46" s="12">
        <v>0</v>
      </c>
      <c r="C46" s="12">
        <v>0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1">
        <f t="shared" si="3"/>
        <v>0</v>
      </c>
    </row>
    <row r="47" spans="1:15">
      <c r="A47" s="2" t="s">
        <v>51</v>
      </c>
      <c r="B47" s="12">
        <v>0</v>
      </c>
      <c r="C47" s="12">
        <v>0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1">
        <f>SUM(B47:M47)</f>
        <v>0</v>
      </c>
    </row>
    <row r="48" spans="1:15" s="3" customFormat="1" ht="9.75" thickBot="1">
      <c r="A48" s="3" t="s">
        <v>40</v>
      </c>
      <c r="B48" s="13">
        <f t="shared" ref="B48:J48" si="4">SUM(B38:B47)</f>
        <v>0</v>
      </c>
      <c r="C48" s="13">
        <f>SUM(C38:C47)</f>
        <v>24462.639999999999</v>
      </c>
      <c r="D48" s="13">
        <f t="shared" si="4"/>
        <v>0</v>
      </c>
      <c r="E48" s="13">
        <f t="shared" si="4"/>
        <v>0</v>
      </c>
      <c r="F48" s="13">
        <f t="shared" si="4"/>
        <v>0</v>
      </c>
      <c r="G48" s="13">
        <f t="shared" si="4"/>
        <v>0</v>
      </c>
      <c r="H48" s="13">
        <f t="shared" si="4"/>
        <v>0</v>
      </c>
      <c r="I48" s="13">
        <f t="shared" si="4"/>
        <v>0</v>
      </c>
      <c r="J48" s="13">
        <f t="shared" si="4"/>
        <v>0</v>
      </c>
      <c r="K48" s="13">
        <v>0</v>
      </c>
      <c r="L48" s="13">
        <f>SUM(L38:L47)</f>
        <v>0</v>
      </c>
      <c r="M48" s="13">
        <f>SUM(M38:M47)</f>
        <v>0</v>
      </c>
      <c r="N48" s="16">
        <f>SUM(N38:N47)</f>
        <v>24462.639999999999</v>
      </c>
      <c r="O48" s="17"/>
    </row>
    <row r="49" spans="1:256" ht="9.75" thickTop="1">
      <c r="E49" s="5" t="s">
        <v>29</v>
      </c>
      <c r="N49" s="11"/>
    </row>
    <row r="50" spans="1:256" s="3" customFormat="1" ht="9.75" thickBot="1">
      <c r="A50" s="8" t="s">
        <v>19</v>
      </c>
      <c r="B50" s="14">
        <v>3297</v>
      </c>
      <c r="C50" s="14">
        <v>3749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6">
        <f>SUM(B50:M50)</f>
        <v>7046</v>
      </c>
    </row>
    <row r="51" spans="1:256" s="3" customFormat="1" ht="9.75" thickTop="1">
      <c r="A51" s="3" t="s">
        <v>33</v>
      </c>
      <c r="B51" s="17">
        <f>SUM(B50,B48,B30,B28,B26,B34,B36)</f>
        <v>7803.0899999999992</v>
      </c>
      <c r="C51" s="17">
        <f>SUM(C50,C48,C30,C28,C26,C34,C36)</f>
        <v>46527</v>
      </c>
      <c r="D51" s="17">
        <f t="shared" ref="D51:M51" si="5">SUM(D50,D48,D30,D28,D26,D34,D36)</f>
        <v>0</v>
      </c>
      <c r="E51" s="17">
        <f t="shared" si="5"/>
        <v>0</v>
      </c>
      <c r="F51" s="17">
        <f t="shared" si="5"/>
        <v>0</v>
      </c>
      <c r="G51" s="17">
        <f t="shared" si="5"/>
        <v>0</v>
      </c>
      <c r="H51" s="17">
        <f t="shared" si="5"/>
        <v>0</v>
      </c>
      <c r="I51" s="17">
        <f t="shared" si="5"/>
        <v>0</v>
      </c>
      <c r="J51" s="17">
        <f t="shared" si="5"/>
        <v>0</v>
      </c>
      <c r="K51" s="17">
        <f t="shared" si="5"/>
        <v>0</v>
      </c>
      <c r="L51" s="17">
        <f t="shared" si="5"/>
        <v>0</v>
      </c>
      <c r="M51" s="17">
        <f t="shared" si="5"/>
        <v>0</v>
      </c>
      <c r="N51" s="17">
        <f>SUM(B51:M51)</f>
        <v>54330.09</v>
      </c>
      <c r="O51" s="17"/>
      <c r="IV51" s="6">
        <f>SUM(B51:IU51)</f>
        <v>108660.18</v>
      </c>
    </row>
    <row r="52" spans="1:256" s="3" customFormat="1">
      <c r="A52" s="3" t="s">
        <v>34</v>
      </c>
      <c r="B52" s="17">
        <f>IF(B51&gt;0,B51,"")</f>
        <v>7803.0899999999992</v>
      </c>
      <c r="C52" s="17">
        <f>IF(C51&gt;0,B52+C51,"")</f>
        <v>54330.09</v>
      </c>
      <c r="D52" s="17" t="str">
        <f t="shared" ref="D52:M52" si="6">IF(D51&gt;0,C52+D51,"")</f>
        <v/>
      </c>
      <c r="E52" s="17" t="str">
        <f t="shared" si="6"/>
        <v/>
      </c>
      <c r="F52" s="17" t="str">
        <f t="shared" si="6"/>
        <v/>
      </c>
      <c r="G52" s="17" t="str">
        <f t="shared" si="6"/>
        <v/>
      </c>
      <c r="H52" s="17" t="str">
        <f t="shared" si="6"/>
        <v/>
      </c>
      <c r="I52" s="17" t="str">
        <f t="shared" si="6"/>
        <v/>
      </c>
      <c r="J52" s="17" t="str">
        <f t="shared" si="6"/>
        <v/>
      </c>
      <c r="K52" s="17" t="str">
        <f t="shared" si="6"/>
        <v/>
      </c>
      <c r="L52" s="17" t="str">
        <f t="shared" si="6"/>
        <v/>
      </c>
      <c r="M52" s="17" t="str">
        <f t="shared" si="6"/>
        <v/>
      </c>
      <c r="N52" s="17" t="s">
        <v>29</v>
      </c>
      <c r="O52" s="19"/>
      <c r="IV52" s="6"/>
    </row>
    <row r="53" spans="1:256" s="7" customFormat="1">
      <c r="A53" s="7" t="s">
        <v>59</v>
      </c>
      <c r="B53" s="21">
        <f>IF(B51&gt;0,B52/B55-1,"")</f>
        <v>-0.24730076079333974</v>
      </c>
      <c r="C53" s="21">
        <f t="shared" ref="C53:M53" si="7">IF(C51&gt;0,C52/C55-1,"")</f>
        <v>0.29715216718122095</v>
      </c>
      <c r="D53" s="21" t="str">
        <f t="shared" si="7"/>
        <v/>
      </c>
      <c r="E53" s="21" t="str">
        <f t="shared" si="7"/>
        <v/>
      </c>
      <c r="F53" s="21" t="str">
        <f t="shared" si="7"/>
        <v/>
      </c>
      <c r="G53" s="21" t="str">
        <f t="shared" si="7"/>
        <v/>
      </c>
      <c r="H53" s="21" t="str">
        <f t="shared" si="7"/>
        <v/>
      </c>
      <c r="I53" s="21" t="str">
        <f t="shared" si="7"/>
        <v/>
      </c>
      <c r="J53" s="21" t="str">
        <f t="shared" si="7"/>
        <v/>
      </c>
      <c r="K53" s="21" t="str">
        <f t="shared" si="7"/>
        <v/>
      </c>
      <c r="L53" s="21" t="str">
        <f t="shared" si="7"/>
        <v/>
      </c>
      <c r="M53" s="21" t="str">
        <f t="shared" si="7"/>
        <v/>
      </c>
      <c r="N53" s="20"/>
    </row>
    <row r="54" spans="1:256" s="3" customFormat="1">
      <c r="A54" s="3" t="s">
        <v>53</v>
      </c>
      <c r="B54" s="13">
        <f>'2012 Income'!B43</f>
        <v>10366.810000000001</v>
      </c>
      <c r="C54" s="13">
        <f>'2012 Income'!C43</f>
        <v>31517.32</v>
      </c>
      <c r="D54" s="13">
        <f>'2012 Income'!D43</f>
        <v>22428.95</v>
      </c>
      <c r="E54" s="13">
        <f>'2012 Income'!E43</f>
        <v>9149.5300000000007</v>
      </c>
      <c r="F54" s="13">
        <f>'2012 Income'!F43</f>
        <v>12214.529999999999</v>
      </c>
      <c r="G54" s="13">
        <f>'2012 Income'!G43</f>
        <v>18974.46</v>
      </c>
      <c r="H54" s="13">
        <f>'2012 Income'!H43</f>
        <v>5328.8600000000006</v>
      </c>
      <c r="I54" s="13">
        <f>'2012 Income'!I43</f>
        <v>8955.4</v>
      </c>
      <c r="J54" s="13">
        <f>'2012 Income'!J43</f>
        <v>13629.48</v>
      </c>
      <c r="K54" s="13">
        <f>'2012 Income'!K43</f>
        <v>15129.089999999998</v>
      </c>
      <c r="L54" s="13">
        <f>'2012 Income'!L43</f>
        <v>17560.34</v>
      </c>
      <c r="M54" s="13">
        <f>'2012 Income'!M43</f>
        <v>16782.739999999998</v>
      </c>
      <c r="N54" s="11">
        <f>'2012 Income'!N43</f>
        <v>182037.50999999998</v>
      </c>
    </row>
    <row r="55" spans="1:256" s="3" customFormat="1">
      <c r="A55" s="3" t="s">
        <v>54</v>
      </c>
      <c r="B55" s="13">
        <f>'2012 Income'!B44</f>
        <v>10366.810000000001</v>
      </c>
      <c r="C55" s="13">
        <f>'2012 Income'!C44</f>
        <v>41884.130000000005</v>
      </c>
      <c r="D55" s="13">
        <f>'2012 Income'!D44</f>
        <v>64313.08</v>
      </c>
      <c r="E55" s="13">
        <f>'2012 Income'!E44</f>
        <v>73462.61</v>
      </c>
      <c r="F55" s="13">
        <f>'2012 Income'!F44</f>
        <v>85677.14</v>
      </c>
      <c r="G55" s="13">
        <f>'2012 Income'!G44</f>
        <v>104651.6</v>
      </c>
      <c r="H55" s="13">
        <f>'2012 Income'!H44</f>
        <v>109980.46</v>
      </c>
      <c r="I55" s="13">
        <f>'2012 Income'!I44</f>
        <v>118935.86</v>
      </c>
      <c r="J55" s="13">
        <f>'2012 Income'!J44</f>
        <v>132565.34</v>
      </c>
      <c r="K55" s="13">
        <f>'2012 Income'!K44</f>
        <v>147694.43</v>
      </c>
      <c r="L55" s="13">
        <f>'2012 Income'!L44</f>
        <v>165254.76999999999</v>
      </c>
      <c r="M55" s="13">
        <f>'2012 Income'!M44</f>
        <v>182037.50999999998</v>
      </c>
      <c r="N55" s="11"/>
    </row>
  </sheetData>
  <mergeCells count="2">
    <mergeCell ref="A1:M1"/>
    <mergeCell ref="A2:M2"/>
  </mergeCells>
  <pageMargins left="0.25" right="0.25" top="0.5" bottom="0.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M10" sqref="M10"/>
    </sheetView>
  </sheetViews>
  <sheetFormatPr defaultColWidth="7.7109375" defaultRowHeight="9"/>
  <cols>
    <col min="1" max="1" width="21.42578125" style="2" customWidth="1"/>
    <col min="2" max="2" width="10.42578125" style="5" customWidth="1"/>
    <col min="3" max="3" width="10.5703125" style="5" customWidth="1"/>
    <col min="4" max="4" width="11.42578125" style="5" customWidth="1"/>
    <col min="5" max="6" width="12" style="5" customWidth="1"/>
    <col min="7" max="7" width="11.5703125" style="5" customWidth="1"/>
    <col min="8" max="8" width="11.85546875" style="5" customWidth="1"/>
    <col min="9" max="9" width="11.28515625" style="5" customWidth="1"/>
    <col min="10" max="10" width="11.42578125" style="5" customWidth="1"/>
    <col min="11" max="11" width="11" style="5" customWidth="1"/>
    <col min="12" max="12" width="12" style="5" customWidth="1"/>
    <col min="13" max="13" width="10.7109375" style="5" customWidth="1"/>
    <col min="14" max="14" width="12" style="2" customWidth="1"/>
    <col min="15" max="15" width="10.85546875" style="2" bestFit="1" customWidth="1"/>
    <col min="16" max="16384" width="7.7109375" style="2"/>
  </cols>
  <sheetData>
    <row r="1" spans="1:15">
      <c r="A1" s="25" t="s">
        <v>48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5">
      <c r="A2" s="25" t="s">
        <v>22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5">
      <c r="A3" s="9" t="s">
        <v>48</v>
      </c>
      <c r="B3" s="1"/>
      <c r="C3" s="1"/>
      <c r="D3" s="1"/>
      <c r="E3" s="1"/>
      <c r="F3" s="1"/>
      <c r="G3" s="1"/>
      <c r="H3" s="1"/>
      <c r="I3" s="15"/>
      <c r="J3" s="1"/>
      <c r="K3" s="1"/>
      <c r="L3" s="1"/>
      <c r="M3" s="1"/>
    </row>
    <row r="4" spans="1:15">
      <c r="B4" s="1"/>
      <c r="C4" s="1"/>
      <c r="D4" s="1"/>
      <c r="E4" s="1"/>
      <c r="F4" s="1"/>
      <c r="G4" s="1"/>
      <c r="H4" s="1"/>
      <c r="I4" s="15"/>
      <c r="J4" s="1"/>
      <c r="K4" s="1"/>
      <c r="L4" s="1"/>
      <c r="M4" s="1"/>
    </row>
    <row r="5" spans="1:15">
      <c r="A5" s="3" t="s">
        <v>21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1" t="s">
        <v>20</v>
      </c>
    </row>
    <row r="6" spans="1:15">
      <c r="A6" s="2" t="s">
        <v>12</v>
      </c>
      <c r="B6" s="10">
        <v>0</v>
      </c>
      <c r="C6" s="10">
        <v>300</v>
      </c>
      <c r="D6" s="10">
        <v>40</v>
      </c>
      <c r="E6" s="10">
        <v>0</v>
      </c>
      <c r="F6" s="10">
        <v>0</v>
      </c>
      <c r="G6" s="10">
        <v>230</v>
      </c>
      <c r="H6" s="10">
        <v>260</v>
      </c>
      <c r="I6" s="10">
        <v>1360</v>
      </c>
      <c r="J6" s="10">
        <v>1190</v>
      </c>
      <c r="K6" s="10">
        <v>680</v>
      </c>
      <c r="L6" s="10">
        <v>20</v>
      </c>
      <c r="M6" s="10">
        <v>30</v>
      </c>
      <c r="N6" s="11">
        <f t="shared" ref="N6:N17" si="0">SUM(B6:M6)</f>
        <v>4110</v>
      </c>
    </row>
    <row r="7" spans="1:15">
      <c r="A7" s="2" t="s">
        <v>14</v>
      </c>
      <c r="B7" s="12">
        <v>30</v>
      </c>
      <c r="C7" s="12">
        <v>0</v>
      </c>
      <c r="D7" s="12">
        <v>30</v>
      </c>
      <c r="E7" s="12">
        <v>30</v>
      </c>
      <c r="F7" s="12">
        <v>0</v>
      </c>
      <c r="G7" s="12">
        <v>80</v>
      </c>
      <c r="H7" s="12">
        <v>10</v>
      </c>
      <c r="I7" s="12">
        <v>80</v>
      </c>
      <c r="J7" s="12">
        <v>0</v>
      </c>
      <c r="K7" s="12">
        <v>90</v>
      </c>
      <c r="L7" s="12">
        <v>60</v>
      </c>
      <c r="M7" s="12">
        <v>40</v>
      </c>
      <c r="N7" s="11">
        <f t="shared" si="0"/>
        <v>450</v>
      </c>
      <c r="O7" s="5" t="s">
        <v>29</v>
      </c>
    </row>
    <row r="8" spans="1:15">
      <c r="A8" s="2" t="s">
        <v>13</v>
      </c>
      <c r="B8" s="12">
        <v>617</v>
      </c>
      <c r="C8" s="12">
        <v>616.20000000000005</v>
      </c>
      <c r="D8" s="12">
        <v>1558</v>
      </c>
      <c r="E8" s="12">
        <v>996</v>
      </c>
      <c r="F8" s="12">
        <v>1219</v>
      </c>
      <c r="G8" s="12">
        <v>1360</v>
      </c>
      <c r="H8" s="12">
        <v>1330</v>
      </c>
      <c r="I8" s="12">
        <v>2911</v>
      </c>
      <c r="J8" s="12">
        <v>917</v>
      </c>
      <c r="K8" s="12">
        <v>1045</v>
      </c>
      <c r="L8" s="12">
        <v>896.57</v>
      </c>
      <c r="M8" s="12">
        <v>535</v>
      </c>
      <c r="N8" s="11">
        <f t="shared" si="0"/>
        <v>14000.77</v>
      </c>
    </row>
    <row r="9" spans="1:15">
      <c r="A9" s="2" t="s">
        <v>23</v>
      </c>
      <c r="B9" s="12">
        <v>352</v>
      </c>
      <c r="C9" s="12">
        <v>373.4</v>
      </c>
      <c r="D9" s="12">
        <v>235.43</v>
      </c>
      <c r="E9" s="12">
        <v>325.86</v>
      </c>
      <c r="F9" s="12">
        <v>576.87</v>
      </c>
      <c r="G9" s="12">
        <v>251.56</v>
      </c>
      <c r="H9" s="12">
        <v>181.86</v>
      </c>
      <c r="I9" s="12">
        <v>364.29</v>
      </c>
      <c r="J9" s="12">
        <v>956.65</v>
      </c>
      <c r="K9" s="12">
        <v>1799.46</v>
      </c>
      <c r="L9" s="12">
        <v>537.85</v>
      </c>
      <c r="M9" s="12">
        <v>205.13</v>
      </c>
      <c r="N9" s="11">
        <f t="shared" si="0"/>
        <v>6160.3600000000006</v>
      </c>
    </row>
    <row r="10" spans="1:15">
      <c r="A10" s="2" t="s">
        <v>24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155.9</v>
      </c>
      <c r="N10" s="11">
        <f t="shared" si="0"/>
        <v>155.9</v>
      </c>
    </row>
    <row r="11" spans="1:15">
      <c r="A11" s="2" t="s">
        <v>57</v>
      </c>
      <c r="B11" s="12">
        <v>703.25</v>
      </c>
      <c r="C11" s="12">
        <v>203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134</v>
      </c>
      <c r="J11" s="12">
        <v>1728</v>
      </c>
      <c r="K11" s="12">
        <v>5555.32</v>
      </c>
      <c r="L11" s="12">
        <v>1982.11</v>
      </c>
      <c r="M11" s="12">
        <v>2987.71</v>
      </c>
      <c r="N11" s="11">
        <f t="shared" si="0"/>
        <v>13293.39</v>
      </c>
    </row>
    <row r="12" spans="1:15">
      <c r="A12" s="2" t="s">
        <v>44</v>
      </c>
      <c r="B12" s="12">
        <v>82.39</v>
      </c>
      <c r="C12" s="12">
        <v>0</v>
      </c>
      <c r="D12" s="12">
        <v>84</v>
      </c>
      <c r="E12" s="12">
        <v>148</v>
      </c>
      <c r="F12" s="12">
        <v>0</v>
      </c>
      <c r="G12" s="12">
        <v>20</v>
      </c>
      <c r="H12" s="12">
        <v>90</v>
      </c>
      <c r="I12" s="12">
        <v>162.21</v>
      </c>
      <c r="J12" s="12">
        <v>20</v>
      </c>
      <c r="K12" s="12">
        <v>13.31</v>
      </c>
      <c r="L12" s="12">
        <v>0</v>
      </c>
      <c r="M12" s="12">
        <v>98</v>
      </c>
      <c r="N12" s="11">
        <f t="shared" si="0"/>
        <v>717.91</v>
      </c>
    </row>
    <row r="13" spans="1:15">
      <c r="A13" s="2" t="s">
        <v>46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300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/>
      <c r="N13" s="11">
        <f t="shared" si="0"/>
        <v>300</v>
      </c>
    </row>
    <row r="14" spans="1:15">
      <c r="A14" s="2" t="s">
        <v>30</v>
      </c>
      <c r="B14" s="12">
        <v>12</v>
      </c>
      <c r="C14" s="12">
        <v>0</v>
      </c>
      <c r="D14" s="12">
        <v>0</v>
      </c>
      <c r="E14" s="12">
        <v>12</v>
      </c>
      <c r="F14" s="12">
        <v>12</v>
      </c>
      <c r="G14" s="12">
        <v>0</v>
      </c>
      <c r="H14" s="12">
        <v>24</v>
      </c>
      <c r="I14" s="12">
        <v>0</v>
      </c>
      <c r="J14" s="12">
        <v>12</v>
      </c>
      <c r="K14" s="12">
        <v>0</v>
      </c>
      <c r="L14" s="12">
        <v>0</v>
      </c>
      <c r="M14" s="12">
        <v>12</v>
      </c>
      <c r="N14" s="11">
        <f t="shared" si="0"/>
        <v>84</v>
      </c>
    </row>
    <row r="15" spans="1:15">
      <c r="A15" s="2" t="s">
        <v>15</v>
      </c>
      <c r="B15" s="12">
        <v>0</v>
      </c>
      <c r="C15" s="12">
        <v>0</v>
      </c>
      <c r="D15" s="12">
        <v>15</v>
      </c>
      <c r="E15" s="12">
        <v>0</v>
      </c>
      <c r="F15" s="12">
        <v>55</v>
      </c>
      <c r="G15" s="12">
        <v>0</v>
      </c>
      <c r="H15" s="12">
        <v>15</v>
      </c>
      <c r="I15" s="12">
        <v>0</v>
      </c>
      <c r="J15" s="12">
        <v>0</v>
      </c>
      <c r="K15" s="12">
        <v>30</v>
      </c>
      <c r="L15" s="12">
        <v>30</v>
      </c>
      <c r="M15" s="12">
        <v>40</v>
      </c>
      <c r="N15" s="11">
        <f t="shared" si="0"/>
        <v>185</v>
      </c>
    </row>
    <row r="16" spans="1:15">
      <c r="A16" s="2" t="s">
        <v>32</v>
      </c>
      <c r="B16" s="12">
        <v>1617</v>
      </c>
      <c r="C16" s="12">
        <v>0</v>
      </c>
      <c r="D16" s="12">
        <v>5575.35</v>
      </c>
      <c r="E16" s="12">
        <v>2640</v>
      </c>
      <c r="F16" s="12">
        <v>2640</v>
      </c>
      <c r="G16" s="12">
        <v>2376</v>
      </c>
      <c r="H16" s="12">
        <v>0</v>
      </c>
      <c r="I16" s="12">
        <v>0</v>
      </c>
      <c r="J16" s="12">
        <v>420</v>
      </c>
      <c r="K16" s="12">
        <v>2520</v>
      </c>
      <c r="L16" s="12">
        <v>3220</v>
      </c>
      <c r="M16" s="12">
        <v>2730</v>
      </c>
      <c r="N16" s="11">
        <f>SUM(B16:M16)</f>
        <v>23738.35</v>
      </c>
    </row>
    <row r="17" spans="1:15">
      <c r="A17" s="2" t="s">
        <v>37</v>
      </c>
      <c r="B17" s="12">
        <v>462</v>
      </c>
      <c r="C17" s="12">
        <v>0</v>
      </c>
      <c r="D17" s="12">
        <v>0</v>
      </c>
      <c r="E17" s="12">
        <v>0</v>
      </c>
      <c r="F17" s="12">
        <v>0</v>
      </c>
      <c r="G17" s="12">
        <v>66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70</v>
      </c>
      <c r="N17" s="11">
        <f t="shared" si="0"/>
        <v>598</v>
      </c>
    </row>
    <row r="18" spans="1:15">
      <c r="A18" s="2" t="s">
        <v>31</v>
      </c>
      <c r="B18" s="12">
        <v>0</v>
      </c>
      <c r="C18" s="12">
        <v>4867.5</v>
      </c>
      <c r="D18" s="12">
        <v>0</v>
      </c>
      <c r="E18" s="12">
        <v>0</v>
      </c>
      <c r="F18" s="12">
        <v>0</v>
      </c>
      <c r="G18" s="12">
        <v>10428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7525</v>
      </c>
      <c r="N18" s="11">
        <f>SUM(B18:M18)</f>
        <v>22820.5</v>
      </c>
    </row>
    <row r="19" spans="1:15">
      <c r="A19" s="2" t="s">
        <v>36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66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70</v>
      </c>
      <c r="N19" s="11">
        <f>SUM(B19:M19)</f>
        <v>136</v>
      </c>
    </row>
    <row r="20" spans="1:15" s="3" customFormat="1">
      <c r="A20" s="3" t="s">
        <v>39</v>
      </c>
      <c r="B20" s="13">
        <f t="shared" ref="B20:J20" si="1">SUM(B6:B19)</f>
        <v>3875.6400000000003</v>
      </c>
      <c r="C20" s="13">
        <f t="shared" si="1"/>
        <v>6360.1</v>
      </c>
      <c r="D20" s="13">
        <f t="shared" si="1"/>
        <v>7537.7800000000007</v>
      </c>
      <c r="E20" s="13">
        <f t="shared" si="1"/>
        <v>4151.8600000000006</v>
      </c>
      <c r="F20" s="13">
        <f t="shared" si="1"/>
        <v>4502.87</v>
      </c>
      <c r="G20" s="13">
        <f t="shared" si="1"/>
        <v>15177.56</v>
      </c>
      <c r="H20" s="13">
        <f t="shared" si="1"/>
        <v>1910.8600000000001</v>
      </c>
      <c r="I20" s="13">
        <f t="shared" si="1"/>
        <v>5011.5</v>
      </c>
      <c r="J20" s="13">
        <f t="shared" si="1"/>
        <v>5243.65</v>
      </c>
      <c r="K20" s="13">
        <f>SUM(K6:K19)</f>
        <v>11733.089999999998</v>
      </c>
      <c r="L20" s="13">
        <f>SUM(L6:L19)</f>
        <v>6746.53</v>
      </c>
      <c r="M20" s="13">
        <f>SUM(M6:M19)</f>
        <v>14498.74</v>
      </c>
      <c r="N20" s="11">
        <f>SUM(N6:N19)</f>
        <v>86750.18</v>
      </c>
      <c r="O20" s="17"/>
    </row>
    <row r="21" spans="1:15">
      <c r="A21" s="3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1"/>
    </row>
    <row r="22" spans="1:15" s="3" customFormat="1">
      <c r="A22" s="3" t="s">
        <v>18</v>
      </c>
      <c r="B22" s="13">
        <v>0</v>
      </c>
      <c r="C22" s="13">
        <v>0</v>
      </c>
      <c r="D22" s="13">
        <v>0</v>
      </c>
      <c r="E22" s="13">
        <v>0</v>
      </c>
      <c r="F22" s="13">
        <v>1965.77</v>
      </c>
      <c r="G22" s="13">
        <v>0</v>
      </c>
      <c r="H22" s="13">
        <v>0</v>
      </c>
      <c r="I22" s="12">
        <v>0</v>
      </c>
      <c r="J22" s="13"/>
      <c r="K22" s="13">
        <v>0</v>
      </c>
      <c r="L22" s="13">
        <v>0</v>
      </c>
      <c r="M22" s="13"/>
      <c r="N22" s="11">
        <f>SUM(B22:M22)</f>
        <v>1965.77</v>
      </c>
    </row>
    <row r="23" spans="1:15" s="3" customFormat="1">
      <c r="B23" s="13"/>
      <c r="C23" s="13"/>
      <c r="D23" s="13"/>
      <c r="E23" s="13"/>
      <c r="F23" s="13"/>
      <c r="G23" s="13"/>
      <c r="H23" s="13"/>
      <c r="I23" s="12"/>
      <c r="J23" s="13"/>
      <c r="K23" s="13"/>
      <c r="L23" s="13"/>
      <c r="M23" s="13"/>
      <c r="N23" s="11"/>
    </row>
    <row r="24" spans="1:15">
      <c r="A24" s="3" t="s">
        <v>56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4879.83</v>
      </c>
      <c r="K24" s="12">
        <v>0</v>
      </c>
      <c r="L24" s="12">
        <v>7203.9</v>
      </c>
      <c r="M24" s="12"/>
      <c r="N24" s="18">
        <f>SUM(B24:M24)</f>
        <v>12083.73</v>
      </c>
    </row>
    <row r="25" spans="1:15">
      <c r="A25" s="3"/>
      <c r="B25" s="12" t="s">
        <v>29</v>
      </c>
      <c r="C25" s="12" t="s">
        <v>29</v>
      </c>
      <c r="D25" s="12" t="s">
        <v>29</v>
      </c>
      <c r="E25" s="12" t="s">
        <v>29</v>
      </c>
      <c r="F25" s="12" t="s">
        <v>29</v>
      </c>
      <c r="G25" s="12" t="s">
        <v>29</v>
      </c>
      <c r="H25" s="12" t="s">
        <v>29</v>
      </c>
      <c r="I25" s="12" t="s">
        <v>29</v>
      </c>
      <c r="J25" s="12"/>
      <c r="K25" s="12"/>
      <c r="L25" s="12"/>
      <c r="M25" s="12"/>
      <c r="N25" s="11" t="s">
        <v>29</v>
      </c>
    </row>
    <row r="26" spans="1:15" s="3" customFormat="1">
      <c r="A26" s="3" t="s">
        <v>41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2">
        <v>0</v>
      </c>
      <c r="J26" s="13">
        <v>0</v>
      </c>
      <c r="K26" s="13">
        <v>0</v>
      </c>
      <c r="L26" s="13">
        <v>0</v>
      </c>
      <c r="M26" s="13"/>
      <c r="N26" s="11">
        <f>SUM(B26:M26)</f>
        <v>0</v>
      </c>
    </row>
    <row r="27" spans="1:15" s="3" customFormat="1">
      <c r="A27" s="3" t="s">
        <v>38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/>
      <c r="N27" s="11">
        <f>SUM(B27:M27)</f>
        <v>0</v>
      </c>
    </row>
    <row r="28" spans="1:15" s="3" customFormat="1">
      <c r="A28" s="3" t="s">
        <v>47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/>
      <c r="N28" s="11">
        <f>SUM(B28:M28)</f>
        <v>0</v>
      </c>
    </row>
    <row r="29" spans="1:15">
      <c r="N29" s="11"/>
    </row>
    <row r="30" spans="1:15">
      <c r="A30" s="2" t="s">
        <v>26</v>
      </c>
      <c r="B30" s="12">
        <v>0</v>
      </c>
      <c r="C30" s="12">
        <v>7415.97</v>
      </c>
      <c r="D30" s="12">
        <v>1372.61</v>
      </c>
      <c r="E30" s="12">
        <v>0</v>
      </c>
      <c r="F30" s="12">
        <v>77.3</v>
      </c>
      <c r="G30" s="12">
        <v>231.9</v>
      </c>
      <c r="H30" s="12">
        <v>0</v>
      </c>
      <c r="I30" s="12">
        <v>0</v>
      </c>
      <c r="J30" s="12">
        <v>82</v>
      </c>
      <c r="K30" s="12">
        <v>0</v>
      </c>
      <c r="L30" s="12">
        <v>0</v>
      </c>
      <c r="M30" s="12"/>
      <c r="N30" s="11">
        <f t="shared" ref="N30:N39" si="2">SUM(B30:M30)</f>
        <v>9179.7799999999988</v>
      </c>
    </row>
    <row r="31" spans="1:15">
      <c r="A31" s="2" t="s">
        <v>28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178.96</v>
      </c>
      <c r="J31" s="12">
        <v>0</v>
      </c>
      <c r="K31" s="12">
        <v>0</v>
      </c>
      <c r="L31" s="12">
        <v>0</v>
      </c>
      <c r="M31" s="12"/>
      <c r="N31" s="11">
        <f t="shared" si="2"/>
        <v>178.96</v>
      </c>
    </row>
    <row r="32" spans="1:15">
      <c r="A32" s="2" t="s">
        <v>25</v>
      </c>
      <c r="B32" s="12">
        <v>0</v>
      </c>
      <c r="C32" s="12">
        <v>13331.25</v>
      </c>
      <c r="D32" s="12">
        <v>9575.56</v>
      </c>
      <c r="E32" s="12">
        <v>771.82</v>
      </c>
      <c r="F32" s="12">
        <v>0</v>
      </c>
      <c r="G32" s="12">
        <v>0</v>
      </c>
      <c r="H32" s="12">
        <v>0</v>
      </c>
      <c r="I32" s="12">
        <v>178.96</v>
      </c>
      <c r="J32" s="12">
        <v>0</v>
      </c>
      <c r="K32" s="12">
        <v>0</v>
      </c>
      <c r="L32" s="12">
        <v>385.91</v>
      </c>
      <c r="M32" s="12"/>
      <c r="N32" s="11">
        <f t="shared" si="2"/>
        <v>24243.499999999996</v>
      </c>
    </row>
    <row r="33" spans="1:256">
      <c r="A33" s="2" t="s">
        <v>27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226.98</v>
      </c>
      <c r="J33" s="12">
        <v>0</v>
      </c>
      <c r="K33" s="12">
        <v>0</v>
      </c>
      <c r="L33" s="12">
        <v>0</v>
      </c>
      <c r="M33" s="12"/>
      <c r="N33" s="11">
        <f t="shared" si="2"/>
        <v>226.98</v>
      </c>
    </row>
    <row r="34" spans="1:256">
      <c r="A34" s="2" t="s">
        <v>52</v>
      </c>
      <c r="B34" s="12">
        <v>0</v>
      </c>
      <c r="C34" s="12">
        <v>0</v>
      </c>
      <c r="D34" s="12">
        <v>0</v>
      </c>
      <c r="E34" s="12">
        <v>19.850000000000001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/>
      <c r="N34" s="11">
        <f t="shared" si="2"/>
        <v>19.850000000000001</v>
      </c>
    </row>
    <row r="35" spans="1:256">
      <c r="A35" s="2" t="s">
        <v>17</v>
      </c>
      <c r="B35" s="12">
        <v>522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/>
      <c r="N35" s="11">
        <f t="shared" si="2"/>
        <v>522</v>
      </c>
    </row>
    <row r="36" spans="1:256">
      <c r="A36" s="2" t="s">
        <v>16</v>
      </c>
      <c r="B36" s="12">
        <v>0</v>
      </c>
      <c r="C36" s="12">
        <v>0</v>
      </c>
      <c r="D36" s="12">
        <v>0</v>
      </c>
      <c r="E36" s="12">
        <v>885</v>
      </c>
      <c r="F36" s="12">
        <v>1330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/>
      <c r="N36" s="11">
        <f t="shared" si="2"/>
        <v>2215</v>
      </c>
    </row>
    <row r="37" spans="1:256">
      <c r="A37" s="2" t="s">
        <v>45</v>
      </c>
      <c r="B37" s="12">
        <v>20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/>
      <c r="N37" s="11">
        <f t="shared" si="2"/>
        <v>20</v>
      </c>
    </row>
    <row r="38" spans="1:256">
      <c r="A38" s="2" t="s">
        <v>43</v>
      </c>
      <c r="B38" s="12">
        <v>0</v>
      </c>
      <c r="C38" s="12">
        <v>0</v>
      </c>
      <c r="D38" s="12">
        <v>0</v>
      </c>
      <c r="E38" s="12">
        <v>75</v>
      </c>
      <c r="F38" s="12">
        <v>500</v>
      </c>
      <c r="G38" s="12">
        <v>25</v>
      </c>
      <c r="H38" s="12">
        <v>0</v>
      </c>
      <c r="I38" s="12">
        <v>0</v>
      </c>
      <c r="J38" s="12">
        <v>0</v>
      </c>
      <c r="K38" s="12">
        <v>0</v>
      </c>
      <c r="L38" s="12">
        <v>25</v>
      </c>
      <c r="M38" s="12">
        <v>25</v>
      </c>
      <c r="N38" s="11">
        <f t="shared" si="2"/>
        <v>650</v>
      </c>
    </row>
    <row r="39" spans="1:256">
      <c r="A39" s="2" t="s">
        <v>51</v>
      </c>
      <c r="B39" s="12">
        <v>2103.17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/>
      <c r="N39" s="11">
        <f t="shared" si="2"/>
        <v>2103.17</v>
      </c>
    </row>
    <row r="40" spans="1:256" s="3" customFormat="1">
      <c r="A40" s="3" t="s">
        <v>40</v>
      </c>
      <c r="B40" s="13">
        <f t="shared" ref="B40:J40" si="3">SUM(B30:B39)</f>
        <v>2645.17</v>
      </c>
      <c r="C40" s="13">
        <f t="shared" si="3"/>
        <v>20747.22</v>
      </c>
      <c r="D40" s="13">
        <f t="shared" si="3"/>
        <v>10948.17</v>
      </c>
      <c r="E40" s="13">
        <f t="shared" si="3"/>
        <v>1751.67</v>
      </c>
      <c r="F40" s="13">
        <f t="shared" si="3"/>
        <v>1907.3</v>
      </c>
      <c r="G40" s="13">
        <f t="shared" si="3"/>
        <v>256.89999999999998</v>
      </c>
      <c r="H40" s="13">
        <f t="shared" si="3"/>
        <v>0</v>
      </c>
      <c r="I40" s="13">
        <f t="shared" si="3"/>
        <v>584.9</v>
      </c>
      <c r="J40" s="13">
        <f t="shared" si="3"/>
        <v>82</v>
      </c>
      <c r="K40" s="13">
        <v>0</v>
      </c>
      <c r="L40" s="13">
        <f>SUM(L30:L39)</f>
        <v>410.91</v>
      </c>
      <c r="M40" s="13">
        <f>SUM(M30:M39)</f>
        <v>25</v>
      </c>
      <c r="N40" s="11">
        <f>SUM(B40:M40)</f>
        <v>39359.240000000005</v>
      </c>
      <c r="O40" s="17"/>
    </row>
    <row r="41" spans="1:256">
      <c r="E41" s="5" t="s">
        <v>29</v>
      </c>
      <c r="N41" s="11"/>
    </row>
    <row r="42" spans="1:256" s="3" customFormat="1" ht="9.75" thickBot="1">
      <c r="A42" s="8" t="s">
        <v>19</v>
      </c>
      <c r="B42" s="14">
        <v>3846</v>
      </c>
      <c r="C42" s="14">
        <v>4410</v>
      </c>
      <c r="D42" s="14">
        <v>3943</v>
      </c>
      <c r="E42" s="14">
        <v>3246</v>
      </c>
      <c r="F42" s="14">
        <v>3838.59</v>
      </c>
      <c r="G42" s="14">
        <v>3540</v>
      </c>
      <c r="H42" s="14">
        <v>3418</v>
      </c>
      <c r="I42" s="14">
        <v>3359</v>
      </c>
      <c r="J42" s="14">
        <v>3424</v>
      </c>
      <c r="K42" s="14">
        <v>3396</v>
      </c>
      <c r="L42" s="14">
        <v>3199</v>
      </c>
      <c r="M42" s="14">
        <v>2259</v>
      </c>
      <c r="N42" s="16">
        <f>SUM(B42:M42)</f>
        <v>41878.589999999997</v>
      </c>
    </row>
    <row r="43" spans="1:256" s="3" customFormat="1" ht="9.75" thickTop="1">
      <c r="A43" s="3" t="s">
        <v>33</v>
      </c>
      <c r="B43" s="17">
        <f>SUM(B42,B40,B24,B22,B20)</f>
        <v>10366.810000000001</v>
      </c>
      <c r="C43" s="17">
        <f>SUM(C42,C40,C24,C22,C20)</f>
        <v>31517.32</v>
      </c>
      <c r="D43" s="17">
        <f>SUM(D42,D40,D24,D22,D20)</f>
        <v>22428.95</v>
      </c>
      <c r="E43" s="17">
        <f>SUM(E42,E40,E24,E22,E20)</f>
        <v>9149.5300000000007</v>
      </c>
      <c r="F43" s="17">
        <f>SUM(F42,F40,F24,F22,F20)</f>
        <v>12214.529999999999</v>
      </c>
      <c r="G43" s="17">
        <f t="shared" ref="G43:L43" si="4">SUM(G42,G40,G24,G22,G20)</f>
        <v>18974.46</v>
      </c>
      <c r="H43" s="17">
        <f t="shared" si="4"/>
        <v>5328.8600000000006</v>
      </c>
      <c r="I43" s="17">
        <f t="shared" si="4"/>
        <v>8955.4</v>
      </c>
      <c r="J43" s="17">
        <f t="shared" si="4"/>
        <v>13629.48</v>
      </c>
      <c r="K43" s="17">
        <f>SUM(K42,K40,K24,K22,K20)</f>
        <v>15129.089999999998</v>
      </c>
      <c r="L43" s="17">
        <f t="shared" si="4"/>
        <v>17560.34</v>
      </c>
      <c r="M43" s="17">
        <f>SUM(M42,M40,M24,M22,M20)</f>
        <v>16782.739999999998</v>
      </c>
      <c r="N43" s="17">
        <f>SUM(B43:M43)</f>
        <v>182037.50999999998</v>
      </c>
      <c r="O43" s="17"/>
      <c r="IV43" s="6">
        <f>SUM(B43:IU43)</f>
        <v>364075.01999999996</v>
      </c>
    </row>
    <row r="44" spans="1:256" s="3" customFormat="1">
      <c r="A44" s="3" t="s">
        <v>34</v>
      </c>
      <c r="B44" s="17">
        <f>B43</f>
        <v>10366.810000000001</v>
      </c>
      <c r="C44" s="17">
        <f t="shared" ref="C44:L44" si="5">B44+C43</f>
        <v>41884.130000000005</v>
      </c>
      <c r="D44" s="17">
        <f t="shared" si="5"/>
        <v>64313.08</v>
      </c>
      <c r="E44" s="17">
        <f t="shared" si="5"/>
        <v>73462.61</v>
      </c>
      <c r="F44" s="17">
        <f t="shared" si="5"/>
        <v>85677.14</v>
      </c>
      <c r="G44" s="17">
        <f t="shared" si="5"/>
        <v>104651.6</v>
      </c>
      <c r="H44" s="17">
        <f t="shared" si="5"/>
        <v>109980.46</v>
      </c>
      <c r="I44" s="17">
        <f t="shared" si="5"/>
        <v>118935.86</v>
      </c>
      <c r="J44" s="17">
        <f t="shared" si="5"/>
        <v>132565.34</v>
      </c>
      <c r="K44" s="17">
        <f t="shared" si="5"/>
        <v>147694.43</v>
      </c>
      <c r="L44" s="17">
        <f t="shared" si="5"/>
        <v>165254.76999999999</v>
      </c>
      <c r="M44" s="17">
        <f>L44+M43</f>
        <v>182037.50999999998</v>
      </c>
      <c r="N44" s="17" t="s">
        <v>29</v>
      </c>
      <c r="O44" s="19"/>
      <c r="IV44" s="6"/>
    </row>
    <row r="45" spans="1:256" s="7" customFormat="1">
      <c r="A45" s="7" t="s">
        <v>58</v>
      </c>
      <c r="B45" s="21">
        <f t="shared" ref="B45:K45" si="6">B44/B47-1</f>
        <v>-5.2495299862811651E-2</v>
      </c>
      <c r="C45" s="21">
        <f t="shared" si="6"/>
        <v>-3.1469512219091889E-2</v>
      </c>
      <c r="D45" s="21">
        <f t="shared" si="6"/>
        <v>-0.3612527943231193</v>
      </c>
      <c r="E45" s="21">
        <f t="shared" si="6"/>
        <v>-0.33226978396340967</v>
      </c>
      <c r="F45" s="21">
        <f t="shared" si="6"/>
        <v>-0.30672625826344668</v>
      </c>
      <c r="G45" s="21">
        <f t="shared" si="6"/>
        <v>-0.27009008826788006</v>
      </c>
      <c r="H45" s="21">
        <f t="shared" si="6"/>
        <v>-0.28268021067903248</v>
      </c>
      <c r="I45" s="21">
        <f t="shared" si="6"/>
        <v>-0.27235776038434356</v>
      </c>
      <c r="J45" s="21">
        <f t="shared" si="6"/>
        <v>-0.21899953369269143</v>
      </c>
      <c r="K45" s="21">
        <f t="shared" si="6"/>
        <v>-0.19637976378550426</v>
      </c>
      <c r="L45" s="21">
        <f>L44/L47-1</f>
        <v>-0.17056396659444306</v>
      </c>
      <c r="M45" s="21">
        <f>M44/M47-1</f>
        <v>-0.17042109725842858</v>
      </c>
      <c r="N45" s="20"/>
    </row>
    <row r="46" spans="1:256" s="3" customFormat="1">
      <c r="A46" s="3" t="s">
        <v>49</v>
      </c>
      <c r="B46" s="13">
        <v>10941.17</v>
      </c>
      <c r="C46" s="13">
        <v>32303.86</v>
      </c>
      <c r="D46" s="13">
        <v>57441.25</v>
      </c>
      <c r="E46" s="13">
        <v>9332.1200000000008</v>
      </c>
      <c r="F46" s="13">
        <v>13565.02</v>
      </c>
      <c r="G46" s="13">
        <v>19792.63</v>
      </c>
      <c r="H46" s="13">
        <v>9945.33</v>
      </c>
      <c r="I46" s="13">
        <v>10132.379999999999</v>
      </c>
      <c r="J46" s="13">
        <v>6284.09</v>
      </c>
      <c r="K46" s="13">
        <v>14048.5</v>
      </c>
      <c r="L46" s="13">
        <v>15451.16</v>
      </c>
      <c r="M46" s="13">
        <v>20196.12</v>
      </c>
      <c r="N46" s="11">
        <f>SUM(B46:M46)</f>
        <v>219433.62999999998</v>
      </c>
    </row>
    <row r="47" spans="1:256" s="3" customFormat="1">
      <c r="A47" s="3" t="s">
        <v>50</v>
      </c>
      <c r="B47" s="13">
        <v>10941.17</v>
      </c>
      <c r="C47" s="13">
        <v>43245.03</v>
      </c>
      <c r="D47" s="13">
        <v>100686.28</v>
      </c>
      <c r="E47" s="13">
        <v>110018.4</v>
      </c>
      <c r="F47" s="13">
        <v>123583.42</v>
      </c>
      <c r="G47" s="13">
        <v>143376.04999999999</v>
      </c>
      <c r="H47" s="13">
        <v>153321.38</v>
      </c>
      <c r="I47" s="13">
        <v>163453.76000000001</v>
      </c>
      <c r="J47" s="13">
        <v>169737.85</v>
      </c>
      <c r="K47" s="13">
        <v>183786.35</v>
      </c>
      <c r="L47" s="13">
        <v>199237.51</v>
      </c>
      <c r="M47" s="13">
        <v>219433.63</v>
      </c>
      <c r="N47" s="11"/>
    </row>
  </sheetData>
  <mergeCells count="2">
    <mergeCell ref="A1:M1"/>
    <mergeCell ref="A2:M2"/>
  </mergeCells>
  <phoneticPr fontId="0" type="noConversion"/>
  <pageMargins left="0.25" right="0.25" top="0.5" bottom="0.5" header="0.5" footer="0.5"/>
  <pageSetup scale="80" orientation="landscape" r:id="rId1"/>
  <headerFooter alignWithMargins="0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2013 Income</vt:lpstr>
      <vt:lpstr>2012 Income</vt:lpstr>
      <vt:lpstr>'2012 Income'!Print_Area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</dc:creator>
  <cp:lastModifiedBy>Stephen.Novack</cp:lastModifiedBy>
  <cp:lastPrinted>2013-03-05T17:26:19Z</cp:lastPrinted>
  <dcterms:created xsi:type="dcterms:W3CDTF">2003-09-30T13:53:34Z</dcterms:created>
  <dcterms:modified xsi:type="dcterms:W3CDTF">2013-03-08T22:25:00Z</dcterms:modified>
</cp:coreProperties>
</file>