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Q:\Finances\2023\Budget\"/>
    </mc:Choice>
  </mc:AlternateContent>
  <xr:revisionPtr revIDLastSave="0" documentId="13_ncr:1_{762362AC-AEB5-4953-9373-A446E5D0EE16}" xr6:coauthVersionLast="47" xr6:coauthVersionMax="47" xr10:uidLastSave="{00000000-0000-0000-0000-000000000000}"/>
  <bookViews>
    <workbookView xWindow="6195" yWindow="270" windowWidth="23820" windowHeight="14970" tabRatio="750" xr2:uid="{00000000-000D-0000-FFFF-FFFF00000000}"/>
  </bookViews>
  <sheets>
    <sheet name="230" sheetId="1" r:id="rId1"/>
    <sheet name="231 Mosquito" sheetId="2" r:id="rId2"/>
    <sheet name="235 340b" sheetId="3" r:id="rId3"/>
    <sheet name="239 Wrkfrc" sheetId="4" r:id="rId4"/>
    <sheet name="240 HIV" sheetId="5" r:id="rId5"/>
    <sheet name="241 STD" sheetId="6" r:id="rId6"/>
    <sheet name="242  CN22" sheetId="8" r:id="rId7"/>
    <sheet name="243 EO2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D25" i="3"/>
  <c r="D25" i="9" l="1"/>
  <c r="D17" i="8"/>
  <c r="D11" i="8"/>
  <c r="D30" i="9"/>
  <c r="D13" i="8"/>
  <c r="D15" i="4"/>
  <c r="D9" i="4"/>
  <c r="D31" i="5" l="1"/>
  <c r="D38" i="5"/>
  <c r="D31" i="6"/>
  <c r="F65" i="1" s="1"/>
  <c r="D64" i="1" s="1"/>
  <c r="D66" i="1" l="1"/>
  <c r="D37" i="9"/>
  <c r="D28" i="9"/>
  <c r="D17" i="9"/>
  <c r="D32" i="9" l="1"/>
  <c r="D23" i="8" l="1"/>
  <c r="D6" i="8"/>
  <c r="D36" i="3"/>
  <c r="D26" i="5" l="1"/>
  <c r="D17" i="5"/>
  <c r="D17" i="6"/>
  <c r="D36" i="6"/>
  <c r="D39" i="6" s="1"/>
  <c r="D33" i="5" l="1"/>
  <c r="D29" i="3"/>
  <c r="D43" i="1" l="1"/>
  <c r="D25" i="4"/>
  <c r="D38" i="3"/>
  <c r="D18" i="2"/>
  <c r="D29" i="6" l="1"/>
  <c r="D26" i="6"/>
  <c r="D33" i="6" s="1"/>
  <c r="D29" i="5"/>
  <c r="D13" i="4"/>
  <c r="D11" i="2"/>
  <c r="D7" i="2"/>
  <c r="D13" i="2" s="1"/>
  <c r="D39" i="1"/>
  <c r="D29" i="1"/>
  <c r="D49" i="1" l="1"/>
  <c r="F62" i="1" s="1"/>
  <c r="D33" i="3"/>
  <c r="D19" i="4"/>
</calcChain>
</file>

<file path=xl/sharedStrings.xml><?xml version="1.0" encoding="utf-8"?>
<sst xmlns="http://schemas.openxmlformats.org/spreadsheetml/2006/main" count="462" uniqueCount="284">
  <si>
    <t>ACCOUNT NUMBER</t>
  </si>
  <si>
    <t>DEPARTMENT</t>
  </si>
  <si>
    <t>ACCOUNT DESCRIPTION</t>
  </si>
  <si>
    <t>Health</t>
  </si>
  <si>
    <t>203-2010-52350</t>
  </si>
  <si>
    <t>230-2010-52351</t>
  </si>
  <si>
    <t>230-2010-52354</t>
  </si>
  <si>
    <t>230-2010-52355</t>
  </si>
  <si>
    <t>230-2010-52358</t>
  </si>
  <si>
    <t>230-2010-52359</t>
  </si>
  <si>
    <t>230-2010-52361</t>
  </si>
  <si>
    <t>230-2010-52390</t>
  </si>
  <si>
    <t>230-2010-52300</t>
  </si>
  <si>
    <t>230-2010-52402</t>
  </si>
  <si>
    <t>230-2010-52410</t>
  </si>
  <si>
    <t>230-2010-52415</t>
  </si>
  <si>
    <t>230-2010-52416</t>
  </si>
  <si>
    <t>230-2010-52436</t>
  </si>
  <si>
    <t>230-2010-52437</t>
  </si>
  <si>
    <t>230-2010-52450</t>
  </si>
  <si>
    <t>230-2010-52456</t>
  </si>
  <si>
    <t>230-2010-52304</t>
  </si>
  <si>
    <t>230-2010-52311</t>
  </si>
  <si>
    <t>230-2010-52314</t>
  </si>
  <si>
    <t>230-2010-52317</t>
  </si>
  <si>
    <t>230-2010-52320</t>
  </si>
  <si>
    <t>230-2010-52323</t>
  </si>
  <si>
    <t>230-2010-52326</t>
  </si>
  <si>
    <t>230-2010-52329</t>
  </si>
  <si>
    <t>230-2010-52332</t>
  </si>
  <si>
    <t>230-2010-52333</t>
  </si>
  <si>
    <t>230-2010-52335</t>
  </si>
  <si>
    <t>230-2010-52337</t>
  </si>
  <si>
    <t>230-2010-52338</t>
  </si>
  <si>
    <t>235-2010-52317</t>
  </si>
  <si>
    <t>235-2010-52326</t>
  </si>
  <si>
    <t>235-2010-52329</t>
  </si>
  <si>
    <t>235-2010-52332</t>
  </si>
  <si>
    <t>235-2010-52333</t>
  </si>
  <si>
    <t>235-2010-52335</t>
  </si>
  <si>
    <t>235-2010-52337</t>
  </si>
  <si>
    <t>235-2010-52338</t>
  </si>
  <si>
    <t>235-2010-52361</t>
  </si>
  <si>
    <t>235-2010-52300</t>
  </si>
  <si>
    <t>235-2010-52402</t>
  </si>
  <si>
    <t>235-2010-52410</t>
  </si>
  <si>
    <t>235-2010-52415</t>
  </si>
  <si>
    <t>235-2010-52416</t>
  </si>
  <si>
    <t>235-2010-52436</t>
  </si>
  <si>
    <t>235-2010-52437</t>
  </si>
  <si>
    <t>235-2010-52450</t>
  </si>
  <si>
    <t>235-2010-52456</t>
  </si>
  <si>
    <t>230-2010-52400</t>
  </si>
  <si>
    <t>235-2010-52400</t>
  </si>
  <si>
    <t>231-2010-52317</t>
  </si>
  <si>
    <t>231-2010-52326</t>
  </si>
  <si>
    <t>231-2010-52300</t>
  </si>
  <si>
    <t>231-2010-52410</t>
  </si>
  <si>
    <t>231-2010-52400</t>
  </si>
  <si>
    <t>239-2010-52317</t>
  </si>
  <si>
    <t>239-2010-52326</t>
  </si>
  <si>
    <t>239-2010-52450</t>
  </si>
  <si>
    <t>239-2010-52300</t>
  </si>
  <si>
    <t>340B - 235</t>
  </si>
  <si>
    <t>Workforce Development Grant - 239</t>
  </si>
  <si>
    <t>Mosquito Grant - 231</t>
  </si>
  <si>
    <t>239-2010-52400</t>
  </si>
  <si>
    <t>Postal Services</t>
  </si>
  <si>
    <t>Utilities</t>
  </si>
  <si>
    <t>Pharmacy License</t>
  </si>
  <si>
    <t>Personnel/Hum Res Svcs</t>
  </si>
  <si>
    <t>Other Financial Services</t>
  </si>
  <si>
    <t>Insurance</t>
  </si>
  <si>
    <t>Other Technical Services</t>
  </si>
  <si>
    <t>Advertising</t>
  </si>
  <si>
    <t>Memberships &amp; Subscriptions</t>
  </si>
  <si>
    <t>Travel Expenses</t>
  </si>
  <si>
    <t>Registration &amp; Training</t>
  </si>
  <si>
    <t>Rental/Lease</t>
  </si>
  <si>
    <t>Software Licensure/Subscription</t>
  </si>
  <si>
    <t>Maintenance/Repair</t>
  </si>
  <si>
    <t>Vital Statistics Fees</t>
  </si>
  <si>
    <t>Burial Permit Fees</t>
  </si>
  <si>
    <t>Food Service Operation Fees</t>
  </si>
  <si>
    <t>Retail Food Establishment Fees</t>
  </si>
  <si>
    <t>Swimming Pool &amp; Spa Fees</t>
  </si>
  <si>
    <t>Permits &amp; Licenses</t>
  </si>
  <si>
    <t>Refunds</t>
  </si>
  <si>
    <t>Office Materials &amp; Supplies</t>
  </si>
  <si>
    <t>Operating Supplies</t>
  </si>
  <si>
    <t>Medical/Dental/Lab Supplies</t>
  </si>
  <si>
    <t>Drugs/Medicines</t>
  </si>
  <si>
    <t>Fuel-Gasoline/Diesel/Aviation</t>
  </si>
  <si>
    <t>Vehicle Supplies &amp; Repair</t>
  </si>
  <si>
    <t>Furniture &amp; Small Equipment</t>
  </si>
  <si>
    <t>Medical Equipment</t>
  </si>
  <si>
    <t>230-2010-52501</t>
  </si>
  <si>
    <t>Land and Improvement</t>
  </si>
  <si>
    <t>230-2010-52502</t>
  </si>
  <si>
    <t>Furniture/Equipment</t>
  </si>
  <si>
    <t>230-2010-52500</t>
  </si>
  <si>
    <t>235-2010-52502</t>
  </si>
  <si>
    <t>235-2010-52504</t>
  </si>
  <si>
    <t>Vehicles</t>
  </si>
  <si>
    <t>235-2010-52500</t>
  </si>
  <si>
    <t>Transfer</t>
  </si>
  <si>
    <t>241-0400-41411</t>
  </si>
  <si>
    <t>Federal Grants (From ODH)</t>
  </si>
  <si>
    <t>241-0800-41850</t>
  </si>
  <si>
    <t>Misc-Other</t>
  </si>
  <si>
    <t>230-0200-41251</t>
  </si>
  <si>
    <t>State Subsidy - Health Dept.</t>
  </si>
  <si>
    <t>230-0400-41411</t>
  </si>
  <si>
    <t>Federal Grants</t>
  </si>
  <si>
    <t>230-0400-41421</t>
  </si>
  <si>
    <t>State Grants</t>
  </si>
  <si>
    <t>General Health</t>
  </si>
  <si>
    <t>230-0500-41522</t>
  </si>
  <si>
    <t>Food Service Op</t>
  </si>
  <si>
    <t>230-0500-41523</t>
  </si>
  <si>
    <t>Retail Food Est</t>
  </si>
  <si>
    <t>230-0500-41524</t>
  </si>
  <si>
    <t>Mobile Home Parks</t>
  </si>
  <si>
    <t>230-0500-41525</t>
  </si>
  <si>
    <t>Pools/Spas</t>
  </si>
  <si>
    <t>230-0500-41526</t>
  </si>
  <si>
    <t>Private Water</t>
  </si>
  <si>
    <t>230-0800-41850</t>
  </si>
  <si>
    <t>230-0900-41910</t>
  </si>
  <si>
    <t>Transfer In-Health Subsidy</t>
  </si>
  <si>
    <t>230-0900-41930</t>
  </si>
  <si>
    <t>Reimbursements</t>
  </si>
  <si>
    <t>230-0500-41521</t>
  </si>
  <si>
    <t>Total 230 Revenue</t>
  </si>
  <si>
    <t>231-0400-41421</t>
  </si>
  <si>
    <t>Total 231 Revenue</t>
  </si>
  <si>
    <t>235-0800-41850</t>
  </si>
  <si>
    <t>Total 235 Revenue</t>
  </si>
  <si>
    <t>239-0400-41411</t>
  </si>
  <si>
    <t>Total 239 Revenue</t>
  </si>
  <si>
    <t>Total 241 Revenue</t>
  </si>
  <si>
    <t>240-0400-41411</t>
  </si>
  <si>
    <t>Total 240 Revenue</t>
  </si>
  <si>
    <t>240-2010-52317</t>
  </si>
  <si>
    <t>240-2010-52320</t>
  </si>
  <si>
    <t>240-2010-52323</t>
  </si>
  <si>
    <t>240-2010-52326</t>
  </si>
  <si>
    <t>240-2010-52329</t>
  </si>
  <si>
    <t>240-2010-52332</t>
  </si>
  <si>
    <t>240-2010-52333</t>
  </si>
  <si>
    <t>240-2010-52335</t>
  </si>
  <si>
    <t>240-2010-52337</t>
  </si>
  <si>
    <t>240-2010-52338</t>
  </si>
  <si>
    <t>240-2010-52359</t>
  </si>
  <si>
    <t>240-2010-52361</t>
  </si>
  <si>
    <t>240-2010-52300</t>
  </si>
  <si>
    <t>240-2010-52402</t>
  </si>
  <si>
    <t>240-2010-52410</t>
  </si>
  <si>
    <t>240-2010-52415</t>
  </si>
  <si>
    <t>240-2010-52416</t>
  </si>
  <si>
    <t>240-2010-52450</t>
  </si>
  <si>
    <t>240-2010-52456</t>
  </si>
  <si>
    <t>240-2010-52400</t>
  </si>
  <si>
    <t>240-2010-52502</t>
  </si>
  <si>
    <t>240-2010-52500</t>
  </si>
  <si>
    <t>HIV Grant -240</t>
  </si>
  <si>
    <t>STD Grant - 241</t>
  </si>
  <si>
    <t>241-2010-52317</t>
  </si>
  <si>
    <t>241-2010-52320</t>
  </si>
  <si>
    <t>241-2010-52323</t>
  </si>
  <si>
    <t>241-2010-52326</t>
  </si>
  <si>
    <t>241-2010-52329</t>
  </si>
  <si>
    <t>241-2010-52332</t>
  </si>
  <si>
    <t>241-2010-52333</t>
  </si>
  <si>
    <t>241-2010-52335</t>
  </si>
  <si>
    <t>241-2010-52337</t>
  </si>
  <si>
    <t>241-2010-52338</t>
  </si>
  <si>
    <t>241-2010-52359</t>
  </si>
  <si>
    <t>241-2010-52361</t>
  </si>
  <si>
    <t>241-2010-52300</t>
  </si>
  <si>
    <t>241-2010-52402</t>
  </si>
  <si>
    <t>241-2010-52410</t>
  </si>
  <si>
    <t>241-2010-52415</t>
  </si>
  <si>
    <t>241-2010-52416</t>
  </si>
  <si>
    <t>241-2010-52450</t>
  </si>
  <si>
    <t>241-2010-52456</t>
  </si>
  <si>
    <t>241-2010-52400</t>
  </si>
  <si>
    <t>241-2010-52502</t>
  </si>
  <si>
    <t>241-2010-52500</t>
  </si>
  <si>
    <t>230-2010-52100</t>
  </si>
  <si>
    <t>Total Salaries</t>
  </si>
  <si>
    <t>230-2010-52200</t>
  </si>
  <si>
    <t>Total Benefits</t>
  </si>
  <si>
    <t>Total Contractual Services</t>
  </si>
  <si>
    <t>Total Materials &amp; Supplies</t>
  </si>
  <si>
    <t>Total Captial Outlay</t>
  </si>
  <si>
    <t>Total 231-2010</t>
  </si>
  <si>
    <t>Total 230 Health Expenses</t>
  </si>
  <si>
    <t>Total 230 Health Revenue</t>
  </si>
  <si>
    <t>Total 231 Mosquito Grant Expenses</t>
  </si>
  <si>
    <t>Total 231 Mosquito Grant Revenue</t>
  </si>
  <si>
    <t>Total 235 340B Expenses</t>
  </si>
  <si>
    <t>Total 235 340B Revenue</t>
  </si>
  <si>
    <t>Total 240 HIV Expenses</t>
  </si>
  <si>
    <t>Total 239 Workforce Devel Expenses</t>
  </si>
  <si>
    <t>Total 239 Workforce Devel Revenue</t>
  </si>
  <si>
    <t>Total 240 HIV Revenue</t>
  </si>
  <si>
    <t>Total 241 STD Expenses</t>
  </si>
  <si>
    <t>Total 241 STD Revenue</t>
  </si>
  <si>
    <t>(How to separate 1 grant from the other since each grant rolls between 2 years?)</t>
  </si>
  <si>
    <t>242-9001-52919</t>
  </si>
  <si>
    <t>Transfers</t>
  </si>
  <si>
    <t>242-9002-52920</t>
  </si>
  <si>
    <t>Advances Out</t>
  </si>
  <si>
    <t>242-2010-52400</t>
  </si>
  <si>
    <t>242-2010-52410</t>
  </si>
  <si>
    <t>242-2010-52326</t>
  </si>
  <si>
    <t>242-2010-52300</t>
  </si>
  <si>
    <t>Total 242 Revenue</t>
  </si>
  <si>
    <t>242-0900-41920</t>
  </si>
  <si>
    <t>Advances In</t>
  </si>
  <si>
    <t>COIVD-19 Vaccination CN22 - 242</t>
  </si>
  <si>
    <t>Total 242 CN22 Grant Revenue</t>
  </si>
  <si>
    <t>Total 242 CN22 Grant Expenses</t>
  </si>
  <si>
    <t>230-9001-52919</t>
  </si>
  <si>
    <t>230-9002-52920</t>
  </si>
  <si>
    <t>230-0900-41920</t>
  </si>
  <si>
    <t>235-9001-52919</t>
  </si>
  <si>
    <t>239-9001-52919</t>
  </si>
  <si>
    <t>Total 235-</t>
  </si>
  <si>
    <t>Total 230-</t>
  </si>
  <si>
    <t>TOTAL 239-</t>
  </si>
  <si>
    <t>239-9002-52920</t>
  </si>
  <si>
    <t>239-0900-41920</t>
  </si>
  <si>
    <t>240-9001-52919</t>
  </si>
  <si>
    <t>TOTAL 240-</t>
  </si>
  <si>
    <t>241-9001-52919</t>
  </si>
  <si>
    <t>242-0400-41411</t>
  </si>
  <si>
    <t>Total 242-</t>
  </si>
  <si>
    <t>TOTAL 241-</t>
  </si>
  <si>
    <t>243-2010-52317</t>
  </si>
  <si>
    <t>243-2010-52323</t>
  </si>
  <si>
    <t>243-2010-52326</t>
  </si>
  <si>
    <t>243-2010-52329</t>
  </si>
  <si>
    <t>243-2010-52332</t>
  </si>
  <si>
    <t>243-2010-52333</t>
  </si>
  <si>
    <t>243-2010-52335</t>
  </si>
  <si>
    <t>243-2010-52337</t>
  </si>
  <si>
    <t>243-2010-52338</t>
  </si>
  <si>
    <t>243-2010-52359</t>
  </si>
  <si>
    <t>243-2010-52361</t>
  </si>
  <si>
    <t>243-2010-52300</t>
  </si>
  <si>
    <t>243-2010-52402</t>
  </si>
  <si>
    <t>243-2010-52410</t>
  </si>
  <si>
    <t>243-2010-52415</t>
  </si>
  <si>
    <t>243-2010-52416</t>
  </si>
  <si>
    <t>243-2010-52450</t>
  </si>
  <si>
    <t>243-2010-52456</t>
  </si>
  <si>
    <t>243-2010-52400</t>
  </si>
  <si>
    <t>243-2010-52502</t>
  </si>
  <si>
    <t>243-2010-52500</t>
  </si>
  <si>
    <t>243-9001-52919</t>
  </si>
  <si>
    <t>TOTAL 243-</t>
  </si>
  <si>
    <t>243-0400-41411</t>
  </si>
  <si>
    <t>Total 243 Revenue</t>
  </si>
  <si>
    <t>EO22 Grant - 243</t>
  </si>
  <si>
    <t>Total 243 EO22 Expenses</t>
  </si>
  <si>
    <t>Total 243 EO22 Revenue</t>
  </si>
  <si>
    <t>243-2010-52304</t>
  </si>
  <si>
    <t>S&amp;B total</t>
  </si>
  <si>
    <t>= City Health Subsidy amount or when "0" sheet is complete</t>
  </si>
  <si>
    <t>240-2010-52436</t>
  </si>
  <si>
    <t>241-2010-52436</t>
  </si>
  <si>
    <t>If paying S&amp;B out of fund, appropriate total S&amp;B and transfer to 230 after year begins</t>
  </si>
  <si>
    <t>*Grant money that will be transferred in to pay salary &amp; benefits and cell phone stipends)</t>
  </si>
  <si>
    <t xml:space="preserve">Does not need appropriated, total S&amp;B (including cell phone stipends) are budgeted in 230 and revenue will be transferred to 230 Reimbursements after received </t>
  </si>
  <si>
    <t>Should this not be budgeted and advanced in July to keep separate?</t>
  </si>
  <si>
    <t>239-2010-52332</t>
  </si>
  <si>
    <t>239-2010-52333</t>
  </si>
  <si>
    <t>(HIV, STD, Workforce Devel, CN22, EO22)</t>
  </si>
  <si>
    <t>242-2010-52450</t>
  </si>
  <si>
    <t>(Includes $1,800 for Health Homes)</t>
  </si>
  <si>
    <t>(Includes $2,600 for Healthy Homes)</t>
  </si>
  <si>
    <t xml:space="preserve">(Due to expected revenue from December of prior year, revenue balances)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</si>
</sst>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1" applyFont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1" fillId="0" borderId="0" xfId="0" applyFont="1"/>
    <xf numFmtId="0" fontId="2" fillId="0" borderId="0" xfId="0" applyFont="1"/>
    <xf numFmtId="49" fontId="5" fillId="0" borderId="0" xfId="0" applyNumberFormat="1" applyFont="1" applyAlignment="1">
      <alignment vertical="center" readingOrder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3" xfId="0" applyBorder="1"/>
    <xf numFmtId="0" fontId="9" fillId="0" borderId="0" xfId="0" applyFont="1"/>
    <xf numFmtId="44" fontId="0" fillId="0" borderId="0" xfId="2" applyFont="1"/>
    <xf numFmtId="44" fontId="2" fillId="0" borderId="0" xfId="2" applyFont="1"/>
    <xf numFmtId="44" fontId="0" fillId="0" borderId="3" xfId="2" applyFont="1" applyBorder="1"/>
    <xf numFmtId="0" fontId="3" fillId="0" borderId="0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1" applyFont="1" applyFill="1" applyBorder="1" applyProtection="1"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3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2" borderId="0" xfId="0" applyFont="1" applyFill="1"/>
    <xf numFmtId="44" fontId="1" fillId="0" borderId="0" xfId="2" applyFont="1" applyFill="1"/>
    <xf numFmtId="44" fontId="2" fillId="2" borderId="2" xfId="2" applyFont="1" applyFill="1" applyBorder="1"/>
    <xf numFmtId="44" fontId="2" fillId="2" borderId="0" xfId="2" applyFont="1" applyFill="1"/>
    <xf numFmtId="44" fontId="2" fillId="3" borderId="0" xfId="2" applyFont="1" applyFill="1"/>
    <xf numFmtId="49" fontId="7" fillId="3" borderId="0" xfId="0" applyNumberFormat="1" applyFont="1" applyFill="1" applyAlignment="1">
      <alignment vertical="center" readingOrder="1"/>
    </xf>
    <xf numFmtId="0" fontId="2" fillId="3" borderId="0" xfId="0" applyFont="1" applyFill="1" applyAlignment="1">
      <alignment horizontal="center"/>
    </xf>
    <xf numFmtId="44" fontId="0" fillId="2" borderId="2" xfId="2" applyFont="1" applyFill="1" applyBorder="1"/>
    <xf numFmtId="49" fontId="7" fillId="2" borderId="0" xfId="0" applyNumberFormat="1" applyFont="1" applyFill="1" applyAlignment="1">
      <alignment vertical="center" readingOrder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10" fillId="2" borderId="0" xfId="2" applyFont="1" applyFill="1"/>
    <xf numFmtId="44" fontId="12" fillId="3" borderId="0" xfId="2" applyFont="1" applyFill="1"/>
    <xf numFmtId="49" fontId="4" fillId="3" borderId="0" xfId="0" applyNumberFormat="1" applyFont="1" applyFill="1" applyAlignment="1">
      <alignment vertical="center" readingOrder="1"/>
    </xf>
    <xf numFmtId="0" fontId="12" fillId="3" borderId="0" xfId="0" applyFont="1" applyFill="1" applyAlignment="1">
      <alignment horizontal="center"/>
    </xf>
    <xf numFmtId="0" fontId="4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44" fontId="2" fillId="3" borderId="4" xfId="2" applyFont="1" applyFill="1" applyBorder="1"/>
    <xf numFmtId="49" fontId="4" fillId="2" borderId="0" xfId="0" applyNumberFormat="1" applyFont="1" applyFill="1" applyAlignment="1">
      <alignment vertical="center" readingOrder="1"/>
    </xf>
    <xf numFmtId="0" fontId="4" fillId="3" borderId="4" xfId="1" applyFon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>
      <alignment vertical="center" readingOrder="1"/>
    </xf>
    <xf numFmtId="44" fontId="11" fillId="0" borderId="0" xfId="2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0" xfId="2" applyFont="1" applyFill="1"/>
    <xf numFmtId="0" fontId="11" fillId="0" borderId="0" xfId="0" applyFont="1"/>
    <xf numFmtId="44" fontId="0" fillId="0" borderId="0" xfId="0" applyNumberFormat="1"/>
    <xf numFmtId="0" fontId="13" fillId="0" borderId="0" xfId="0" applyFont="1" applyAlignment="1">
      <alignment horizontal="right"/>
    </xf>
    <xf numFmtId="0" fontId="0" fillId="0" borderId="0" xfId="0" quotePrefix="1"/>
    <xf numFmtId="44" fontId="2" fillId="0" borderId="0" xfId="0" applyNumberFormat="1" applyFont="1"/>
    <xf numFmtId="44" fontId="13" fillId="0" borderId="0" xfId="2" applyFont="1"/>
    <xf numFmtId="44" fontId="13" fillId="0" borderId="0" xfId="2" applyFont="1" applyFill="1"/>
    <xf numFmtId="44" fontId="12" fillId="2" borderId="0" xfId="2" applyFont="1" applyFill="1"/>
    <xf numFmtId="0" fontId="1" fillId="0" borderId="0" xfId="0" applyFont="1" applyFill="1"/>
    <xf numFmtId="0" fontId="0" fillId="0" borderId="0" xfId="0" applyFill="1"/>
    <xf numFmtId="44" fontId="12" fillId="0" borderId="0" xfId="2" applyFont="1" applyFill="1"/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tabSelected="1" zoomScale="85" zoomScaleNormal="85" workbookViewId="0"/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2.5703125" style="12" bestFit="1" customWidth="1"/>
    <col min="6" max="6" width="12.5703125" bestFit="1" customWidth="1"/>
  </cols>
  <sheetData>
    <row r="2" spans="1:5" x14ac:dyDescent="0.25">
      <c r="A2" s="1" t="s">
        <v>0</v>
      </c>
      <c r="B2" s="1" t="s">
        <v>1</v>
      </c>
      <c r="C2" s="1" t="s">
        <v>2</v>
      </c>
    </row>
    <row r="3" spans="1:5" x14ac:dyDescent="0.25">
      <c r="A3" s="3"/>
      <c r="B3" s="3" t="s">
        <v>3</v>
      </c>
      <c r="C3" s="4"/>
    </row>
    <row r="4" spans="1:5" x14ac:dyDescent="0.25">
      <c r="A4" s="3"/>
      <c r="B4" s="3"/>
      <c r="C4" s="4"/>
    </row>
    <row r="5" spans="1:5" x14ac:dyDescent="0.25">
      <c r="A5" s="21" t="s">
        <v>189</v>
      </c>
      <c r="B5" s="22"/>
      <c r="C5" s="21" t="s">
        <v>190</v>
      </c>
      <c r="D5" s="56">
        <v>519685.76</v>
      </c>
    </row>
    <row r="6" spans="1:5" x14ac:dyDescent="0.25">
      <c r="A6" s="21" t="s">
        <v>191</v>
      </c>
      <c r="B6" s="22"/>
      <c r="C6" s="21" t="s">
        <v>192</v>
      </c>
      <c r="D6" s="56">
        <v>287243.62</v>
      </c>
    </row>
    <row r="7" spans="1:5" x14ac:dyDescent="0.25">
      <c r="A7" s="4"/>
      <c r="B7" s="3"/>
      <c r="C7" s="4"/>
      <c r="D7" s="45"/>
    </row>
    <row r="8" spans="1:5" x14ac:dyDescent="0.25">
      <c r="A8" s="2" t="s">
        <v>21</v>
      </c>
      <c r="B8" s="15"/>
      <c r="C8" s="8" t="s">
        <v>70</v>
      </c>
      <c r="D8" s="55">
        <v>226</v>
      </c>
      <c r="E8" s="5"/>
    </row>
    <row r="9" spans="1:5" x14ac:dyDescent="0.25">
      <c r="A9" s="2" t="s">
        <v>22</v>
      </c>
      <c r="B9" s="15"/>
      <c r="C9" s="8" t="s">
        <v>71</v>
      </c>
      <c r="D9" s="55">
        <v>9075</v>
      </c>
      <c r="E9" s="5"/>
    </row>
    <row r="10" spans="1:5" x14ac:dyDescent="0.25">
      <c r="A10" s="2" t="s">
        <v>23</v>
      </c>
      <c r="B10" s="15"/>
      <c r="C10" s="8" t="s">
        <v>72</v>
      </c>
      <c r="D10" s="55">
        <v>1000</v>
      </c>
      <c r="E10" s="5"/>
    </row>
    <row r="11" spans="1:5" x14ac:dyDescent="0.25">
      <c r="A11" s="2" t="s">
        <v>24</v>
      </c>
      <c r="B11" s="15"/>
      <c r="C11" s="7" t="s">
        <v>73</v>
      </c>
      <c r="D11" s="55">
        <v>15000</v>
      </c>
    </row>
    <row r="12" spans="1:5" x14ac:dyDescent="0.25">
      <c r="A12" s="2" t="s">
        <v>25</v>
      </c>
      <c r="B12" s="15"/>
      <c r="C12" s="7" t="s">
        <v>67</v>
      </c>
      <c r="D12" s="54">
        <v>810</v>
      </c>
    </row>
    <row r="13" spans="1:5" x14ac:dyDescent="0.25">
      <c r="A13" s="2" t="s">
        <v>26</v>
      </c>
      <c r="B13" s="15"/>
      <c r="C13" s="7" t="s">
        <v>68</v>
      </c>
      <c r="D13" s="54">
        <v>2100</v>
      </c>
    </row>
    <row r="14" spans="1:5" x14ac:dyDescent="0.25">
      <c r="A14" s="2" t="s">
        <v>27</v>
      </c>
      <c r="B14" s="15"/>
      <c r="C14" s="7" t="s">
        <v>74</v>
      </c>
      <c r="D14" s="54">
        <v>2800</v>
      </c>
      <c r="E14" t="s">
        <v>281</v>
      </c>
    </row>
    <row r="15" spans="1:5" x14ac:dyDescent="0.25">
      <c r="A15" s="2" t="s">
        <v>28</v>
      </c>
      <c r="B15" s="15"/>
      <c r="C15" s="7" t="s">
        <v>75</v>
      </c>
      <c r="D15" s="54">
        <v>8800</v>
      </c>
    </row>
    <row r="16" spans="1:5" x14ac:dyDescent="0.25">
      <c r="A16" s="2" t="s">
        <v>29</v>
      </c>
      <c r="B16" s="15"/>
      <c r="C16" s="7" t="s">
        <v>76</v>
      </c>
      <c r="D16" s="54">
        <v>1500</v>
      </c>
    </row>
    <row r="17" spans="1:5" x14ac:dyDescent="0.25">
      <c r="A17" s="2" t="s">
        <v>30</v>
      </c>
      <c r="B17" s="15"/>
      <c r="C17" s="7" t="s">
        <v>77</v>
      </c>
      <c r="D17" s="54">
        <v>2500</v>
      </c>
    </row>
    <row r="18" spans="1:5" x14ac:dyDescent="0.25">
      <c r="A18" s="2" t="s">
        <v>31</v>
      </c>
      <c r="B18" s="15"/>
      <c r="C18" s="7" t="s">
        <v>78</v>
      </c>
      <c r="D18" s="55">
        <v>320</v>
      </c>
    </row>
    <row r="19" spans="1:5" x14ac:dyDescent="0.25">
      <c r="A19" s="2" t="s">
        <v>32</v>
      </c>
      <c r="B19" s="15"/>
      <c r="C19" s="7" t="s">
        <v>79</v>
      </c>
      <c r="D19" s="55">
        <v>6200</v>
      </c>
    </row>
    <row r="20" spans="1:5" x14ac:dyDescent="0.25">
      <c r="A20" s="2" t="s">
        <v>33</v>
      </c>
      <c r="B20" s="15"/>
      <c r="C20" s="7" t="s">
        <v>80</v>
      </c>
      <c r="D20" s="55">
        <v>352</v>
      </c>
    </row>
    <row r="21" spans="1:5" x14ac:dyDescent="0.25">
      <c r="A21" s="2" t="s">
        <v>4</v>
      </c>
      <c r="B21" s="15"/>
      <c r="C21" s="7" t="s">
        <v>81</v>
      </c>
      <c r="D21" s="55">
        <v>23000</v>
      </c>
    </row>
    <row r="22" spans="1:5" x14ac:dyDescent="0.25">
      <c r="A22" s="2" t="s">
        <v>5</v>
      </c>
      <c r="B22" s="15"/>
      <c r="C22" s="7" t="s">
        <v>82</v>
      </c>
      <c r="D22" s="55">
        <v>100</v>
      </c>
    </row>
    <row r="23" spans="1:5" x14ac:dyDescent="0.25">
      <c r="A23" s="2" t="s">
        <v>6</v>
      </c>
      <c r="B23" s="15"/>
      <c r="C23" s="7" t="s">
        <v>83</v>
      </c>
      <c r="D23" s="55">
        <v>2100</v>
      </c>
    </row>
    <row r="24" spans="1:5" x14ac:dyDescent="0.25">
      <c r="A24" s="2" t="s">
        <v>7</v>
      </c>
      <c r="B24" s="15"/>
      <c r="C24" s="7" t="s">
        <v>84</v>
      </c>
      <c r="D24" s="55">
        <v>1100</v>
      </c>
    </row>
    <row r="25" spans="1:5" x14ac:dyDescent="0.25">
      <c r="A25" s="2" t="s">
        <v>8</v>
      </c>
      <c r="B25" s="15"/>
      <c r="C25" s="7" t="s">
        <v>85</v>
      </c>
      <c r="D25" s="55">
        <v>550</v>
      </c>
    </row>
    <row r="26" spans="1:5" x14ac:dyDescent="0.25">
      <c r="A26" s="2" t="s">
        <v>9</v>
      </c>
      <c r="B26" s="15"/>
      <c r="C26" s="7" t="s">
        <v>69</v>
      </c>
      <c r="D26" s="55">
        <v>161.75</v>
      </c>
    </row>
    <row r="27" spans="1:5" x14ac:dyDescent="0.25">
      <c r="A27" s="2" t="s">
        <v>10</v>
      </c>
      <c r="B27" s="15"/>
      <c r="C27" s="7" t="s">
        <v>86</v>
      </c>
      <c r="D27" s="55">
        <v>0</v>
      </c>
      <c r="E27" s="5"/>
    </row>
    <row r="28" spans="1:5" x14ac:dyDescent="0.25">
      <c r="A28" s="2" t="s">
        <v>11</v>
      </c>
      <c r="B28" s="15"/>
      <c r="C28" s="8" t="s">
        <v>87</v>
      </c>
      <c r="D28" s="55">
        <v>200</v>
      </c>
    </row>
    <row r="29" spans="1:5" x14ac:dyDescent="0.25">
      <c r="A29" s="18" t="s">
        <v>12</v>
      </c>
      <c r="B29" s="19"/>
      <c r="C29" s="18" t="s">
        <v>193</v>
      </c>
      <c r="D29" s="25">
        <f>SUM(D8:D28)</f>
        <v>77894.75</v>
      </c>
    </row>
    <row r="30" spans="1:5" x14ac:dyDescent="0.25">
      <c r="A30" s="2"/>
      <c r="B30" s="15"/>
      <c r="C30" s="2"/>
    </row>
    <row r="31" spans="1:5" x14ac:dyDescent="0.25">
      <c r="A31" s="2" t="s">
        <v>13</v>
      </c>
      <c r="B31" s="15"/>
      <c r="C31" s="7" t="s">
        <v>88</v>
      </c>
      <c r="D31" s="54">
        <v>1350</v>
      </c>
    </row>
    <row r="32" spans="1:5" x14ac:dyDescent="0.25">
      <c r="A32" s="2" t="s">
        <v>14</v>
      </c>
      <c r="B32" s="15"/>
      <c r="C32" s="7" t="s">
        <v>89</v>
      </c>
      <c r="D32" s="54">
        <v>3700</v>
      </c>
      <c r="E32" t="s">
        <v>282</v>
      </c>
    </row>
    <row r="33" spans="1:4" x14ac:dyDescent="0.25">
      <c r="A33" s="2" t="s">
        <v>15</v>
      </c>
      <c r="B33" s="15"/>
      <c r="C33" s="7" t="s">
        <v>90</v>
      </c>
      <c r="D33" s="54">
        <v>1200</v>
      </c>
    </row>
    <row r="34" spans="1:4" x14ac:dyDescent="0.25">
      <c r="A34" s="2" t="s">
        <v>16</v>
      </c>
      <c r="B34" s="15"/>
      <c r="C34" s="7" t="s">
        <v>91</v>
      </c>
      <c r="D34" s="54">
        <v>49000</v>
      </c>
    </row>
    <row r="35" spans="1:4" x14ac:dyDescent="0.25">
      <c r="A35" s="2" t="s">
        <v>17</v>
      </c>
      <c r="B35" s="15"/>
      <c r="C35" s="9" t="s">
        <v>92</v>
      </c>
      <c r="D35" s="54">
        <v>305</v>
      </c>
    </row>
    <row r="36" spans="1:4" x14ac:dyDescent="0.25">
      <c r="A36" s="2" t="s">
        <v>18</v>
      </c>
      <c r="B36" s="15"/>
      <c r="C36" s="9" t="s">
        <v>93</v>
      </c>
      <c r="D36" s="54">
        <v>400</v>
      </c>
    </row>
    <row r="37" spans="1:4" x14ac:dyDescent="0.25">
      <c r="A37" s="2" t="s">
        <v>19</v>
      </c>
      <c r="B37" s="15"/>
      <c r="C37" s="7" t="s">
        <v>94</v>
      </c>
      <c r="D37" s="54">
        <v>300</v>
      </c>
    </row>
    <row r="38" spans="1:4" x14ac:dyDescent="0.25">
      <c r="A38" s="2" t="s">
        <v>20</v>
      </c>
      <c r="B38" s="15"/>
      <c r="C38" s="7" t="s">
        <v>95</v>
      </c>
      <c r="D38" s="54">
        <v>0</v>
      </c>
    </row>
    <row r="39" spans="1:4" x14ac:dyDescent="0.25">
      <c r="A39" s="18" t="s">
        <v>52</v>
      </c>
      <c r="B39" s="19"/>
      <c r="C39" s="18" t="s">
        <v>194</v>
      </c>
      <c r="D39" s="25">
        <f>SUM(D31:D38)</f>
        <v>56255</v>
      </c>
    </row>
    <row r="40" spans="1:4" x14ac:dyDescent="0.25">
      <c r="A40" s="4"/>
      <c r="B40" s="3"/>
      <c r="C40" s="4"/>
    </row>
    <row r="41" spans="1:4" x14ac:dyDescent="0.25">
      <c r="A41" s="7" t="s">
        <v>96</v>
      </c>
      <c r="C41" s="7" t="s">
        <v>97</v>
      </c>
      <c r="D41" s="54">
        <v>0</v>
      </c>
    </row>
    <row r="42" spans="1:4" x14ac:dyDescent="0.25">
      <c r="A42" s="7" t="s">
        <v>98</v>
      </c>
      <c r="C42" s="7" t="s">
        <v>99</v>
      </c>
      <c r="D42" s="54">
        <v>0</v>
      </c>
    </row>
    <row r="43" spans="1:4" x14ac:dyDescent="0.25">
      <c r="A43" s="18" t="s">
        <v>100</v>
      </c>
      <c r="B43" s="19"/>
      <c r="C43" s="18" t="s">
        <v>195</v>
      </c>
      <c r="D43" s="25">
        <f>SUM(D41:D42)</f>
        <v>0</v>
      </c>
    </row>
    <row r="44" spans="1:4" x14ac:dyDescent="0.25">
      <c r="A44" s="4"/>
      <c r="B44" s="3"/>
      <c r="C44" s="4"/>
    </row>
    <row r="45" spans="1:4" x14ac:dyDescent="0.25">
      <c r="A45" s="42" t="s">
        <v>224</v>
      </c>
      <c r="B45" s="32"/>
      <c r="C45" s="31" t="s">
        <v>211</v>
      </c>
      <c r="D45" s="26">
        <v>0</v>
      </c>
    </row>
    <row r="47" spans="1:4" x14ac:dyDescent="0.25">
      <c r="A47" s="42" t="s">
        <v>225</v>
      </c>
      <c r="B47" s="32"/>
      <c r="C47" s="31" t="s">
        <v>213</v>
      </c>
      <c r="D47" s="26">
        <v>0</v>
      </c>
    </row>
    <row r="48" spans="1:4" x14ac:dyDescent="0.25">
      <c r="A48" s="4"/>
      <c r="B48" s="3"/>
      <c r="C48" s="4"/>
    </row>
    <row r="49" spans="1:7" ht="15.75" thickBot="1" x14ac:dyDescent="0.3">
      <c r="A49" s="20" t="s">
        <v>230</v>
      </c>
      <c r="B49" s="29" t="s">
        <v>3</v>
      </c>
      <c r="C49" s="20" t="s">
        <v>197</v>
      </c>
      <c r="D49" s="27">
        <f>SUM(D29,D39,D43,D5:D6,D45,D47)</f>
        <v>941079.13</v>
      </c>
    </row>
    <row r="50" spans="1:7" ht="15.75" thickTop="1" x14ac:dyDescent="0.25">
      <c r="A50" s="10"/>
      <c r="B50" s="17"/>
      <c r="C50" s="10"/>
      <c r="D50" s="14"/>
    </row>
    <row r="52" spans="1:7" x14ac:dyDescent="0.25">
      <c r="A52" s="7" t="s">
        <v>110</v>
      </c>
      <c r="C52" s="7" t="s">
        <v>111</v>
      </c>
      <c r="D52" s="54">
        <v>2800</v>
      </c>
    </row>
    <row r="53" spans="1:7" x14ac:dyDescent="0.25">
      <c r="A53" s="7" t="s">
        <v>112</v>
      </c>
      <c r="C53" s="7" t="s">
        <v>113</v>
      </c>
      <c r="D53" s="54">
        <v>0</v>
      </c>
    </row>
    <row r="54" spans="1:7" x14ac:dyDescent="0.25">
      <c r="A54" s="7" t="s">
        <v>114</v>
      </c>
      <c r="C54" s="7" t="s">
        <v>115</v>
      </c>
      <c r="D54" s="54">
        <v>9700</v>
      </c>
    </row>
    <row r="55" spans="1:7" x14ac:dyDescent="0.25">
      <c r="A55" s="7" t="s">
        <v>132</v>
      </c>
      <c r="C55" s="7" t="s">
        <v>116</v>
      </c>
      <c r="D55" s="54">
        <v>137215</v>
      </c>
    </row>
    <row r="56" spans="1:7" x14ac:dyDescent="0.25">
      <c r="A56" s="7" t="s">
        <v>117</v>
      </c>
      <c r="C56" s="7" t="s">
        <v>118</v>
      </c>
      <c r="D56" s="54">
        <v>22706.9</v>
      </c>
    </row>
    <row r="57" spans="1:7" x14ac:dyDescent="0.25">
      <c r="A57" s="7" t="s">
        <v>119</v>
      </c>
      <c r="C57" s="7" t="s">
        <v>120</v>
      </c>
      <c r="D57" s="54">
        <v>9626</v>
      </c>
    </row>
    <row r="58" spans="1:7" x14ac:dyDescent="0.25">
      <c r="A58" s="7" t="s">
        <v>121</v>
      </c>
      <c r="C58" s="7" t="s">
        <v>122</v>
      </c>
      <c r="D58" s="54">
        <v>500</v>
      </c>
    </row>
    <row r="59" spans="1:7" x14ac:dyDescent="0.25">
      <c r="A59" s="7" t="s">
        <v>123</v>
      </c>
      <c r="C59" s="7" t="s">
        <v>124</v>
      </c>
      <c r="D59" s="54">
        <v>2890</v>
      </c>
    </row>
    <row r="60" spans="1:7" x14ac:dyDescent="0.25">
      <c r="A60" s="7" t="s">
        <v>125</v>
      </c>
      <c r="C60" s="7" t="s">
        <v>126</v>
      </c>
      <c r="D60" s="54">
        <v>35</v>
      </c>
    </row>
    <row r="61" spans="1:7" x14ac:dyDescent="0.25">
      <c r="A61" s="7" t="s">
        <v>127</v>
      </c>
      <c r="C61" s="7" t="s">
        <v>109</v>
      </c>
      <c r="D61" s="54">
        <v>0</v>
      </c>
    </row>
    <row r="62" spans="1:7" x14ac:dyDescent="0.25">
      <c r="A62" s="7" t="s">
        <v>128</v>
      </c>
      <c r="C62" s="7" t="s">
        <v>129</v>
      </c>
      <c r="D62" s="59">
        <v>423717.88</v>
      </c>
      <c r="E62" s="49"/>
      <c r="F62" s="50">
        <f>D49-D66</f>
        <v>0</v>
      </c>
      <c r="G62" s="52" t="s">
        <v>270</v>
      </c>
    </row>
    <row r="63" spans="1:7" x14ac:dyDescent="0.25">
      <c r="A63" s="7" t="s">
        <v>226</v>
      </c>
      <c r="C63" s="7" t="s">
        <v>220</v>
      </c>
      <c r="D63" s="54">
        <v>0</v>
      </c>
    </row>
    <row r="64" spans="1:7" x14ac:dyDescent="0.25">
      <c r="A64" s="7" t="s">
        <v>130</v>
      </c>
      <c r="C64" s="7" t="s">
        <v>131</v>
      </c>
      <c r="D64" s="55">
        <f>F65</f>
        <v>331888.34999999998</v>
      </c>
      <c r="E64" s="5" t="s">
        <v>274</v>
      </c>
    </row>
    <row r="65" spans="1:6" x14ac:dyDescent="0.25">
      <c r="F65" s="50">
        <f>SUM('239 Wrkfrc'!D15,'240 HIV'!D31,'241 STD'!D31,'242  CN22'!D13,'243 EO22'!D30)</f>
        <v>331888.34999999998</v>
      </c>
    </row>
    <row r="66" spans="1:6" ht="15.75" thickBot="1" x14ac:dyDescent="0.3">
      <c r="A66" s="28" t="s">
        <v>133</v>
      </c>
      <c r="B66" s="29" t="s">
        <v>3</v>
      </c>
      <c r="C66" s="28" t="s">
        <v>198</v>
      </c>
      <c r="D66" s="27">
        <f>SUM(D52:D64)</f>
        <v>941079.13</v>
      </c>
      <c r="F66" t="s">
        <v>279</v>
      </c>
    </row>
    <row r="67" spans="1:6" ht="15.75" thickTop="1" x14ac:dyDescent="0.25">
      <c r="A67" s="10"/>
      <c r="B67" s="17"/>
      <c r="C67" s="10"/>
      <c r="D6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27BD-A9EB-48DC-946A-49D21F1100FB}">
  <dimension ref="A1:D23"/>
  <sheetViews>
    <sheetView zoomScale="85" zoomScaleNormal="85" workbookViewId="0">
      <selection activeCell="A25" sqref="A25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2.42578125" style="12" bestFit="1" customWidth="1"/>
  </cols>
  <sheetData>
    <row r="1" spans="1:4" x14ac:dyDescent="0.25">
      <c r="A1" s="6" t="s">
        <v>65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54</v>
      </c>
      <c r="C5" s="7" t="s">
        <v>73</v>
      </c>
      <c r="D5" s="54">
        <v>7700</v>
      </c>
    </row>
    <row r="6" spans="1:4" x14ac:dyDescent="0.25">
      <c r="A6" s="7" t="s">
        <v>55</v>
      </c>
      <c r="C6" s="7" t="s">
        <v>74</v>
      </c>
      <c r="D6" s="54">
        <v>3025</v>
      </c>
    </row>
    <row r="7" spans="1:4" x14ac:dyDescent="0.25">
      <c r="A7" s="18" t="s">
        <v>56</v>
      </c>
      <c r="B7" s="19"/>
      <c r="C7" s="18" t="s">
        <v>193</v>
      </c>
      <c r="D7" s="25">
        <f>SUM(D5:D6)</f>
        <v>10725</v>
      </c>
    </row>
    <row r="8" spans="1:4" x14ac:dyDescent="0.25">
      <c r="A8" s="4"/>
      <c r="B8" s="3"/>
      <c r="C8" s="4"/>
      <c r="D8" s="13"/>
    </row>
    <row r="10" spans="1:4" x14ac:dyDescent="0.25">
      <c r="A10" s="7" t="s">
        <v>57</v>
      </c>
      <c r="C10" s="7" t="s">
        <v>89</v>
      </c>
      <c r="D10" s="54">
        <v>2275</v>
      </c>
    </row>
    <row r="11" spans="1:4" x14ac:dyDescent="0.25">
      <c r="A11" s="18" t="s">
        <v>58</v>
      </c>
      <c r="B11" s="19"/>
      <c r="C11" s="18" t="s">
        <v>194</v>
      </c>
      <c r="D11" s="25">
        <f>SUM(D10:D10)</f>
        <v>2275</v>
      </c>
    </row>
    <row r="13" spans="1:4" ht="15.75" thickBot="1" x14ac:dyDescent="0.3">
      <c r="A13" s="20" t="s">
        <v>196</v>
      </c>
      <c r="B13" s="29" t="s">
        <v>3</v>
      </c>
      <c r="C13" s="20" t="s">
        <v>199</v>
      </c>
      <c r="D13" s="27">
        <f>SUM(D7,D11)</f>
        <v>13000</v>
      </c>
    </row>
    <row r="14" spans="1:4" ht="15.75" thickTop="1" x14ac:dyDescent="0.25">
      <c r="A14" s="10"/>
      <c r="B14" s="17"/>
      <c r="C14" s="10"/>
      <c r="D14" s="14"/>
    </row>
    <row r="16" spans="1:4" x14ac:dyDescent="0.25">
      <c r="A16" s="7" t="s">
        <v>134</v>
      </c>
      <c r="C16" s="7" t="s">
        <v>115</v>
      </c>
      <c r="D16" s="54">
        <v>13000</v>
      </c>
    </row>
    <row r="18" spans="1:4" ht="15.75" thickBot="1" x14ac:dyDescent="0.3">
      <c r="A18" s="28" t="s">
        <v>135</v>
      </c>
      <c r="B18" s="29" t="s">
        <v>3</v>
      </c>
      <c r="C18" s="28" t="s">
        <v>200</v>
      </c>
      <c r="D18" s="27">
        <f>SUM(D16:D17)</f>
        <v>13000</v>
      </c>
    </row>
    <row r="19" spans="1:4" ht="15.75" thickTop="1" x14ac:dyDescent="0.25">
      <c r="A19" s="10"/>
      <c r="B19" s="17"/>
      <c r="C19" s="10"/>
      <c r="D19" s="14"/>
    </row>
    <row r="21" spans="1:4" x14ac:dyDescent="0.25">
      <c r="A21" s="5"/>
    </row>
    <row r="22" spans="1:4" x14ac:dyDescent="0.25">
      <c r="A22" s="5" t="s">
        <v>209</v>
      </c>
    </row>
    <row r="23" spans="1:4" x14ac:dyDescent="0.25">
      <c r="A23" s="5" t="s">
        <v>276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4EDE-1896-4C4C-ACEF-F340DC2C208D}">
  <dimension ref="A1:G39"/>
  <sheetViews>
    <sheetView zoomScale="85" zoomScaleNormal="85" workbookViewId="0">
      <selection activeCell="D36" sqref="D36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1.5703125" style="12" bestFit="1" customWidth="1"/>
    <col min="7" max="7" width="12.5703125" bestFit="1" customWidth="1"/>
  </cols>
  <sheetData>
    <row r="1" spans="1:7" x14ac:dyDescent="0.25">
      <c r="A1" s="6" t="s">
        <v>63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34</v>
      </c>
      <c r="C5" s="7" t="s">
        <v>73</v>
      </c>
      <c r="D5" s="54">
        <v>3000</v>
      </c>
      <c r="G5" s="7"/>
    </row>
    <row r="6" spans="1:7" x14ac:dyDescent="0.25">
      <c r="A6" s="2" t="s">
        <v>25</v>
      </c>
      <c r="B6" s="15"/>
      <c r="C6" s="7" t="s">
        <v>67</v>
      </c>
      <c r="D6" s="54">
        <v>0</v>
      </c>
      <c r="G6" s="7"/>
    </row>
    <row r="7" spans="1:7" x14ac:dyDescent="0.25">
      <c r="A7" s="7" t="s">
        <v>35</v>
      </c>
      <c r="C7" s="7" t="s">
        <v>74</v>
      </c>
      <c r="D7" s="54">
        <v>2000</v>
      </c>
      <c r="G7" s="7"/>
    </row>
    <row r="8" spans="1:7" x14ac:dyDescent="0.25">
      <c r="A8" s="7" t="s">
        <v>36</v>
      </c>
      <c r="C8" s="7" t="s">
        <v>75</v>
      </c>
      <c r="D8" s="54">
        <v>0</v>
      </c>
      <c r="F8" s="5"/>
      <c r="G8" s="7"/>
    </row>
    <row r="9" spans="1:7" x14ac:dyDescent="0.25">
      <c r="A9" s="7" t="s">
        <v>37</v>
      </c>
      <c r="C9" s="7" t="s">
        <v>76</v>
      </c>
      <c r="D9" s="54">
        <v>2000</v>
      </c>
      <c r="G9" s="7"/>
    </row>
    <row r="10" spans="1:7" x14ac:dyDescent="0.25">
      <c r="A10" s="7" t="s">
        <v>38</v>
      </c>
      <c r="C10" s="7" t="s">
        <v>77</v>
      </c>
      <c r="D10" s="54">
        <v>0</v>
      </c>
      <c r="G10" s="7"/>
    </row>
    <row r="11" spans="1:7" x14ac:dyDescent="0.25">
      <c r="A11" s="7" t="s">
        <v>39</v>
      </c>
      <c r="C11" s="7" t="s">
        <v>78</v>
      </c>
      <c r="D11" s="54">
        <v>0</v>
      </c>
      <c r="G11" s="7"/>
    </row>
    <row r="12" spans="1:7" x14ac:dyDescent="0.25">
      <c r="A12" s="7" t="s">
        <v>40</v>
      </c>
      <c r="C12" s="7" t="s">
        <v>79</v>
      </c>
      <c r="D12" s="54">
        <v>3975</v>
      </c>
      <c r="G12" s="7"/>
    </row>
    <row r="13" spans="1:7" x14ac:dyDescent="0.25">
      <c r="A13" s="7" t="s">
        <v>41</v>
      </c>
      <c r="C13" s="7" t="s">
        <v>80</v>
      </c>
      <c r="D13" s="54">
        <v>0</v>
      </c>
      <c r="G13" s="7"/>
    </row>
    <row r="14" spans="1:7" x14ac:dyDescent="0.25">
      <c r="A14" s="7" t="s">
        <v>42</v>
      </c>
      <c r="C14" s="7" t="s">
        <v>86</v>
      </c>
      <c r="D14" s="54">
        <v>0</v>
      </c>
    </row>
    <row r="15" spans="1:7" x14ac:dyDescent="0.25">
      <c r="A15" s="18" t="s">
        <v>43</v>
      </c>
      <c r="B15" s="19"/>
      <c r="C15" s="18" t="s">
        <v>193</v>
      </c>
      <c r="D15" s="25">
        <f>SUM(D5:D14)</f>
        <v>10975</v>
      </c>
    </row>
    <row r="16" spans="1:7" x14ac:dyDescent="0.25">
      <c r="G16" s="7"/>
    </row>
    <row r="17" spans="1:7" x14ac:dyDescent="0.25">
      <c r="A17" s="7" t="s">
        <v>44</v>
      </c>
      <c r="C17" s="7" t="s">
        <v>88</v>
      </c>
      <c r="D17" s="54">
        <v>1000</v>
      </c>
      <c r="G17" s="7"/>
    </row>
    <row r="18" spans="1:7" x14ac:dyDescent="0.25">
      <c r="A18" s="7" t="s">
        <v>45</v>
      </c>
      <c r="C18" s="7" t="s">
        <v>89</v>
      </c>
      <c r="D18" s="54">
        <v>2000</v>
      </c>
      <c r="G18" s="7"/>
    </row>
    <row r="19" spans="1:7" x14ac:dyDescent="0.25">
      <c r="A19" s="7" t="s">
        <v>46</v>
      </c>
      <c r="C19" s="7" t="s">
        <v>90</v>
      </c>
      <c r="D19" s="54">
        <v>0</v>
      </c>
      <c r="G19" s="7"/>
    </row>
    <row r="20" spans="1:7" x14ac:dyDescent="0.25">
      <c r="A20" s="7" t="s">
        <v>47</v>
      </c>
      <c r="C20" s="7" t="s">
        <v>91</v>
      </c>
      <c r="D20" s="54">
        <v>0</v>
      </c>
      <c r="G20" s="7"/>
    </row>
    <row r="21" spans="1:7" x14ac:dyDescent="0.25">
      <c r="A21" s="7" t="s">
        <v>48</v>
      </c>
      <c r="C21" s="9" t="s">
        <v>92</v>
      </c>
      <c r="D21" s="54">
        <v>600</v>
      </c>
      <c r="G21" s="7"/>
    </row>
    <row r="22" spans="1:7" x14ac:dyDescent="0.25">
      <c r="A22" s="7" t="s">
        <v>49</v>
      </c>
      <c r="C22" s="9" t="s">
        <v>93</v>
      </c>
      <c r="D22" s="54">
        <v>0</v>
      </c>
      <c r="G22" s="7"/>
    </row>
    <row r="23" spans="1:7" x14ac:dyDescent="0.25">
      <c r="A23" s="7" t="s">
        <v>50</v>
      </c>
      <c r="C23" s="7" t="s">
        <v>94</v>
      </c>
      <c r="D23" s="54">
        <v>5330</v>
      </c>
      <c r="G23" s="7"/>
    </row>
    <row r="24" spans="1:7" x14ac:dyDescent="0.25">
      <c r="A24" s="7" t="s">
        <v>51</v>
      </c>
      <c r="C24" s="7" t="s">
        <v>95</v>
      </c>
      <c r="D24" s="54">
        <v>0</v>
      </c>
    </row>
    <row r="25" spans="1:7" x14ac:dyDescent="0.25">
      <c r="A25" s="18" t="s">
        <v>53</v>
      </c>
      <c r="B25" s="19"/>
      <c r="C25" s="18" t="s">
        <v>194</v>
      </c>
      <c r="D25" s="25">
        <f>SUM(D17:D24)</f>
        <v>8930</v>
      </c>
    </row>
    <row r="26" spans="1:7" x14ac:dyDescent="0.25">
      <c r="D26" s="54"/>
    </row>
    <row r="27" spans="1:7" x14ac:dyDescent="0.25">
      <c r="A27" s="7" t="s">
        <v>101</v>
      </c>
      <c r="C27" s="7" t="s">
        <v>99</v>
      </c>
      <c r="D27" s="54">
        <v>0</v>
      </c>
    </row>
    <row r="28" spans="1:7" x14ac:dyDescent="0.25">
      <c r="A28" s="7" t="s">
        <v>102</v>
      </c>
      <c r="C28" s="7" t="s">
        <v>103</v>
      </c>
      <c r="D28" s="54">
        <v>0</v>
      </c>
    </row>
    <row r="29" spans="1:7" x14ac:dyDescent="0.25">
      <c r="A29" s="18" t="s">
        <v>104</v>
      </c>
      <c r="B29" s="19"/>
      <c r="C29" s="18" t="s">
        <v>195</v>
      </c>
      <c r="D29" s="30">
        <f>SUM(D27:D28)</f>
        <v>0</v>
      </c>
    </row>
    <row r="31" spans="1:7" x14ac:dyDescent="0.25">
      <c r="A31" s="31" t="s">
        <v>227</v>
      </c>
      <c r="B31" s="32"/>
      <c r="C31" s="23" t="s">
        <v>105</v>
      </c>
      <c r="D31" s="26">
        <v>0</v>
      </c>
      <c r="E31" s="11" t="s">
        <v>273</v>
      </c>
    </row>
    <row r="32" spans="1:7" x14ac:dyDescent="0.25">
      <c r="E32" s="5"/>
      <c r="F32" s="51" t="s">
        <v>269</v>
      </c>
      <c r="G32" s="24">
        <v>0</v>
      </c>
    </row>
    <row r="33" spans="1:7" ht="15.75" thickBot="1" x14ac:dyDescent="0.3">
      <c r="A33" s="20" t="s">
        <v>229</v>
      </c>
      <c r="B33" s="29" t="s">
        <v>3</v>
      </c>
      <c r="C33" s="20" t="s">
        <v>201</v>
      </c>
      <c r="D33" s="27">
        <f>SUM(D15,D25,D29,D31)</f>
        <v>19905</v>
      </c>
      <c r="E33" s="11"/>
      <c r="F33" s="51"/>
      <c r="G33" s="53"/>
    </row>
    <row r="34" spans="1:7" ht="15.75" thickTop="1" x14ac:dyDescent="0.25">
      <c r="A34" s="10"/>
      <c r="B34" s="17"/>
      <c r="C34" s="10"/>
      <c r="D34" s="14"/>
    </row>
    <row r="36" spans="1:7" x14ac:dyDescent="0.25">
      <c r="A36" s="7" t="s">
        <v>136</v>
      </c>
      <c r="C36" s="7" t="s">
        <v>109</v>
      </c>
      <c r="D36" s="55">
        <f>6000*12</f>
        <v>72000</v>
      </c>
    </row>
    <row r="38" spans="1:7" ht="15.75" thickBot="1" x14ac:dyDescent="0.3">
      <c r="A38" s="28" t="s">
        <v>137</v>
      </c>
      <c r="B38" s="29" t="s">
        <v>3</v>
      </c>
      <c r="C38" s="28" t="s">
        <v>202</v>
      </c>
      <c r="D38" s="27">
        <f>SUM(D36:D37)</f>
        <v>72000</v>
      </c>
    </row>
    <row r="39" spans="1:7" ht="15.75" thickTop="1" x14ac:dyDescent="0.25">
      <c r="A39" s="10"/>
      <c r="B39" s="17"/>
      <c r="C39" s="10"/>
      <c r="D39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9710-82B8-4AD5-8A59-25AA05450A70}">
  <dimension ref="A1:G26"/>
  <sheetViews>
    <sheetView zoomScale="85" zoomScaleNormal="85" workbookViewId="0">
      <selection activeCell="D22" sqref="D22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1.5703125" style="12" bestFit="1" customWidth="1"/>
    <col min="7" max="7" width="12.5703125" bestFit="1" customWidth="1"/>
  </cols>
  <sheetData>
    <row r="1" spans="1:7" x14ac:dyDescent="0.25">
      <c r="A1" s="6" t="s">
        <v>64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59</v>
      </c>
      <c r="C5" s="7" t="s">
        <v>73</v>
      </c>
      <c r="D5" s="54">
        <v>27515</v>
      </c>
      <c r="E5" s="5"/>
    </row>
    <row r="6" spans="1:7" x14ac:dyDescent="0.25">
      <c r="A6" s="7" t="s">
        <v>60</v>
      </c>
      <c r="C6" s="7" t="s">
        <v>74</v>
      </c>
      <c r="D6" s="54">
        <v>315</v>
      </c>
    </row>
    <row r="7" spans="1:7" x14ac:dyDescent="0.25">
      <c r="A7" s="7" t="s">
        <v>277</v>
      </c>
      <c r="C7" s="7" t="s">
        <v>76</v>
      </c>
      <c r="D7" s="54">
        <v>275</v>
      </c>
    </row>
    <row r="8" spans="1:7" x14ac:dyDescent="0.25">
      <c r="A8" s="7" t="s">
        <v>278</v>
      </c>
      <c r="C8" s="7" t="s">
        <v>77</v>
      </c>
      <c r="D8" s="54">
        <v>2000</v>
      </c>
    </row>
    <row r="9" spans="1:7" x14ac:dyDescent="0.25">
      <c r="A9" s="18" t="s">
        <v>62</v>
      </c>
      <c r="B9" s="19"/>
      <c r="C9" s="18" t="s">
        <v>193</v>
      </c>
      <c r="D9" s="25">
        <f>SUM(D5:D8)</f>
        <v>30105</v>
      </c>
    </row>
    <row r="10" spans="1:7" x14ac:dyDescent="0.25">
      <c r="A10" s="4"/>
      <c r="B10" s="3"/>
      <c r="C10" s="4"/>
    </row>
    <row r="12" spans="1:7" x14ac:dyDescent="0.25">
      <c r="A12" s="7" t="s">
        <v>61</v>
      </c>
      <c r="C12" s="7" t="s">
        <v>94</v>
      </c>
      <c r="D12" s="54">
        <v>338</v>
      </c>
    </row>
    <row r="13" spans="1:7" x14ac:dyDescent="0.25">
      <c r="A13" s="18" t="s">
        <v>66</v>
      </c>
      <c r="B13" s="19"/>
      <c r="C13" s="18" t="s">
        <v>194</v>
      </c>
      <c r="D13" s="25">
        <f>SUM(D12:D12)</f>
        <v>338</v>
      </c>
    </row>
    <row r="14" spans="1:7" x14ac:dyDescent="0.25">
      <c r="E14" s="11"/>
    </row>
    <row r="15" spans="1:7" x14ac:dyDescent="0.25">
      <c r="A15" s="33" t="s">
        <v>228</v>
      </c>
      <c r="B15" s="34"/>
      <c r="C15" s="33" t="s">
        <v>105</v>
      </c>
      <c r="D15" s="35">
        <f>G16</f>
        <v>28464.94</v>
      </c>
      <c r="E15" s="11" t="s">
        <v>275</v>
      </c>
    </row>
    <row r="16" spans="1:7" x14ac:dyDescent="0.25">
      <c r="A16" s="46"/>
      <c r="B16" s="47"/>
      <c r="C16" s="46"/>
      <c r="D16" s="48"/>
      <c r="E16" s="5"/>
      <c r="F16" s="51" t="s">
        <v>269</v>
      </c>
      <c r="G16" s="24">
        <v>28464.94</v>
      </c>
    </row>
    <row r="17" spans="1:7" x14ac:dyDescent="0.25">
      <c r="A17" s="42" t="s">
        <v>232</v>
      </c>
      <c r="B17" s="32"/>
      <c r="C17" s="31" t="s">
        <v>213</v>
      </c>
      <c r="D17" s="26">
        <v>0</v>
      </c>
      <c r="E17" s="11"/>
      <c r="F17" s="51"/>
      <c r="G17" s="53"/>
    </row>
    <row r="19" spans="1:7" ht="15.75" thickBot="1" x14ac:dyDescent="0.3">
      <c r="A19" s="20" t="s">
        <v>231</v>
      </c>
      <c r="B19" s="38" t="s">
        <v>3</v>
      </c>
      <c r="C19" s="20" t="s">
        <v>204</v>
      </c>
      <c r="D19" s="36">
        <f>D13+D9+D15</f>
        <v>58907.94</v>
      </c>
    </row>
    <row r="20" spans="1:7" ht="15.75" thickTop="1" x14ac:dyDescent="0.25">
      <c r="A20" s="10"/>
      <c r="B20" s="17"/>
      <c r="C20" s="10"/>
      <c r="D20" s="14"/>
    </row>
    <row r="22" spans="1:7" x14ac:dyDescent="0.25">
      <c r="A22" s="7" t="s">
        <v>138</v>
      </c>
      <c r="C22" s="7" t="s">
        <v>107</v>
      </c>
      <c r="D22" s="55">
        <v>58907.94</v>
      </c>
      <c r="E22" s="5"/>
    </row>
    <row r="23" spans="1:7" x14ac:dyDescent="0.25">
      <c r="A23" s="7" t="s">
        <v>233</v>
      </c>
      <c r="C23" s="7" t="s">
        <v>220</v>
      </c>
      <c r="D23" s="55">
        <v>0</v>
      </c>
    </row>
    <row r="25" spans="1:7" ht="15.75" thickBot="1" x14ac:dyDescent="0.3">
      <c r="A25" s="37" t="s">
        <v>139</v>
      </c>
      <c r="B25" s="38" t="s">
        <v>3</v>
      </c>
      <c r="C25" s="37" t="s">
        <v>205</v>
      </c>
      <c r="D25" s="36">
        <f>SUM(D22:D24)</f>
        <v>58907.94</v>
      </c>
    </row>
    <row r="26" spans="1:7" ht="15.75" thickTop="1" x14ac:dyDescent="0.25">
      <c r="A26" s="10"/>
      <c r="B26" s="17"/>
      <c r="C26" s="10"/>
      <c r="D2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F5C8-4A1B-44E0-8182-6B27BF6CD88E}">
  <dimension ref="A1:G43"/>
  <sheetViews>
    <sheetView zoomScale="85" zoomScaleNormal="85" workbookViewId="0">
      <selection activeCell="E39" sqref="E39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2.5703125" bestFit="1" customWidth="1"/>
    <col min="7" max="7" width="12.5703125" bestFit="1" customWidth="1"/>
  </cols>
  <sheetData>
    <row r="1" spans="1:4" x14ac:dyDescent="0.25">
      <c r="A1" s="6" t="s">
        <v>165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143</v>
      </c>
      <c r="C5" s="7" t="s">
        <v>73</v>
      </c>
      <c r="D5" s="54">
        <v>9785.3700000000008</v>
      </c>
    </row>
    <row r="6" spans="1:4" x14ac:dyDescent="0.25">
      <c r="A6" s="7" t="s">
        <v>144</v>
      </c>
      <c r="C6" s="7" t="s">
        <v>67</v>
      </c>
      <c r="D6" s="54">
        <v>168</v>
      </c>
    </row>
    <row r="7" spans="1:4" x14ac:dyDescent="0.25">
      <c r="A7" s="7" t="s">
        <v>145</v>
      </c>
      <c r="C7" s="7" t="s">
        <v>68</v>
      </c>
      <c r="D7" s="54">
        <v>464.09</v>
      </c>
    </row>
    <row r="8" spans="1:4" x14ac:dyDescent="0.25">
      <c r="A8" s="7" t="s">
        <v>146</v>
      </c>
      <c r="C8" s="7" t="s">
        <v>74</v>
      </c>
      <c r="D8" s="54">
        <v>74605.279999999999</v>
      </c>
    </row>
    <row r="9" spans="1:4" x14ac:dyDescent="0.25">
      <c r="A9" s="7" t="s">
        <v>147</v>
      </c>
      <c r="C9" s="7" t="s">
        <v>75</v>
      </c>
      <c r="D9" s="54">
        <v>0</v>
      </c>
    </row>
    <row r="10" spans="1:4" x14ac:dyDescent="0.25">
      <c r="A10" s="7" t="s">
        <v>148</v>
      </c>
      <c r="C10" s="7" t="s">
        <v>76</v>
      </c>
      <c r="D10" s="54">
        <v>9864.84</v>
      </c>
    </row>
    <row r="11" spans="1:4" x14ac:dyDescent="0.25">
      <c r="A11" s="7" t="s">
        <v>149</v>
      </c>
      <c r="C11" s="7" t="s">
        <v>77</v>
      </c>
      <c r="D11" s="54">
        <v>3200</v>
      </c>
    </row>
    <row r="12" spans="1:4" x14ac:dyDescent="0.25">
      <c r="A12" s="7" t="s">
        <v>150</v>
      </c>
      <c r="C12" s="7" t="s">
        <v>78</v>
      </c>
      <c r="D12" s="54">
        <v>70</v>
      </c>
    </row>
    <row r="13" spans="1:4" x14ac:dyDescent="0.25">
      <c r="A13" s="7" t="s">
        <v>151</v>
      </c>
      <c r="C13" s="7" t="s">
        <v>79</v>
      </c>
      <c r="D13" s="54">
        <v>754.75</v>
      </c>
    </row>
    <row r="14" spans="1:4" x14ac:dyDescent="0.25">
      <c r="A14" s="7" t="s">
        <v>152</v>
      </c>
      <c r="C14" s="7" t="s">
        <v>80</v>
      </c>
      <c r="D14" s="54">
        <v>51.66</v>
      </c>
    </row>
    <row r="15" spans="1:4" x14ac:dyDescent="0.25">
      <c r="A15" s="7" t="s">
        <v>153</v>
      </c>
      <c r="C15" s="7" t="s">
        <v>69</v>
      </c>
      <c r="D15" s="54">
        <v>0</v>
      </c>
    </row>
    <row r="16" spans="1:4" x14ac:dyDescent="0.25">
      <c r="A16" s="7" t="s">
        <v>154</v>
      </c>
      <c r="C16" s="7" t="s">
        <v>86</v>
      </c>
      <c r="D16" s="54">
        <v>0</v>
      </c>
    </row>
    <row r="17" spans="1:7" x14ac:dyDescent="0.25">
      <c r="A17" s="18" t="s">
        <v>155</v>
      </c>
      <c r="B17" s="19"/>
      <c r="C17" s="18" t="s">
        <v>193</v>
      </c>
      <c r="D17" s="25">
        <f>SUM(D5:D16)</f>
        <v>98963.99</v>
      </c>
    </row>
    <row r="18" spans="1:7" x14ac:dyDescent="0.25">
      <c r="D18" s="12"/>
    </row>
    <row r="19" spans="1:7" x14ac:dyDescent="0.25">
      <c r="A19" s="7" t="s">
        <v>156</v>
      </c>
      <c r="C19" s="7" t="s">
        <v>88</v>
      </c>
      <c r="D19" s="54">
        <v>1697</v>
      </c>
    </row>
    <row r="20" spans="1:7" x14ac:dyDescent="0.25">
      <c r="A20" s="7" t="s">
        <v>157</v>
      </c>
      <c r="C20" s="7" t="s">
        <v>89</v>
      </c>
      <c r="D20" s="54">
        <v>3962.98</v>
      </c>
    </row>
    <row r="21" spans="1:7" x14ac:dyDescent="0.25">
      <c r="A21" s="7" t="s">
        <v>158</v>
      </c>
      <c r="C21" s="7" t="s">
        <v>90</v>
      </c>
      <c r="D21" s="54">
        <v>1171</v>
      </c>
    </row>
    <row r="22" spans="1:7" x14ac:dyDescent="0.25">
      <c r="A22" s="7" t="s">
        <v>159</v>
      </c>
      <c r="C22" s="7" t="s">
        <v>91</v>
      </c>
      <c r="D22" s="54">
        <v>0</v>
      </c>
    </row>
    <row r="23" spans="1:7" x14ac:dyDescent="0.25">
      <c r="A23" s="7" t="s">
        <v>271</v>
      </c>
      <c r="C23" s="9" t="s">
        <v>92</v>
      </c>
      <c r="D23" s="54">
        <v>0</v>
      </c>
    </row>
    <row r="24" spans="1:7" x14ac:dyDescent="0.25">
      <c r="A24" s="7" t="s">
        <v>160</v>
      </c>
      <c r="C24" s="7" t="s">
        <v>94</v>
      </c>
      <c r="D24" s="54">
        <v>0</v>
      </c>
    </row>
    <row r="25" spans="1:7" x14ac:dyDescent="0.25">
      <c r="A25" s="7" t="s">
        <v>161</v>
      </c>
      <c r="C25" s="7" t="s">
        <v>95</v>
      </c>
      <c r="D25" s="54">
        <v>0</v>
      </c>
    </row>
    <row r="26" spans="1:7" x14ac:dyDescent="0.25">
      <c r="A26" s="18" t="s">
        <v>162</v>
      </c>
      <c r="B26" s="19"/>
      <c r="C26" s="18" t="s">
        <v>194</v>
      </c>
      <c r="D26" s="25">
        <f>SUM(D19:D25)</f>
        <v>6830.98</v>
      </c>
    </row>
    <row r="27" spans="1:7" x14ac:dyDescent="0.25">
      <c r="D27" s="12"/>
    </row>
    <row r="28" spans="1:7" x14ac:dyDescent="0.25">
      <c r="A28" s="7" t="s">
        <v>163</v>
      </c>
      <c r="C28" s="7" t="s">
        <v>99</v>
      </c>
      <c r="D28" s="54">
        <v>0</v>
      </c>
    </row>
    <row r="29" spans="1:7" x14ac:dyDescent="0.25">
      <c r="A29" s="18" t="s">
        <v>164</v>
      </c>
      <c r="B29" s="19"/>
      <c r="C29" s="18" t="s">
        <v>195</v>
      </c>
      <c r="D29" s="25">
        <f>SUM(D28)</f>
        <v>0</v>
      </c>
    </row>
    <row r="30" spans="1:7" x14ac:dyDescent="0.25">
      <c r="D30" s="12"/>
    </row>
    <row r="31" spans="1:7" x14ac:dyDescent="0.25">
      <c r="A31" s="42" t="s">
        <v>234</v>
      </c>
      <c r="B31" s="32"/>
      <c r="C31" s="31" t="s">
        <v>105</v>
      </c>
      <c r="D31" s="56">
        <f>G32</f>
        <v>114120.03</v>
      </c>
      <c r="E31" s="11" t="s">
        <v>275</v>
      </c>
    </row>
    <row r="32" spans="1:7" x14ac:dyDescent="0.25">
      <c r="D32" s="12"/>
      <c r="E32" s="5"/>
      <c r="F32" s="51" t="s">
        <v>269</v>
      </c>
      <c r="G32" s="24">
        <v>114120.03</v>
      </c>
    </row>
    <row r="33" spans="1:7" ht="15.75" thickBot="1" x14ac:dyDescent="0.3">
      <c r="A33" s="39" t="s">
        <v>235</v>
      </c>
      <c r="B33" s="40" t="s">
        <v>3</v>
      </c>
      <c r="C33" s="39" t="s">
        <v>203</v>
      </c>
      <c r="D33" s="41">
        <f>D17+D26+D29+D31</f>
        <v>219915</v>
      </c>
      <c r="F33" s="51"/>
      <c r="G33" s="53"/>
    </row>
    <row r="34" spans="1:7" ht="15.75" thickTop="1" x14ac:dyDescent="0.25">
      <c r="D34" s="12"/>
    </row>
    <row r="35" spans="1:7" x14ac:dyDescent="0.25">
      <c r="D35" s="12"/>
    </row>
    <row r="36" spans="1:7" x14ac:dyDescent="0.25">
      <c r="A36" s="7" t="s">
        <v>141</v>
      </c>
      <c r="C36" s="7" t="s">
        <v>107</v>
      </c>
      <c r="D36" s="55">
        <v>219915</v>
      </c>
      <c r="E36" t="s">
        <v>283</v>
      </c>
    </row>
    <row r="37" spans="1:7" x14ac:dyDescent="0.25">
      <c r="D37" s="12"/>
    </row>
    <row r="38" spans="1:7" ht="15.75" thickBot="1" x14ac:dyDescent="0.3">
      <c r="A38" s="28" t="s">
        <v>142</v>
      </c>
      <c r="B38" s="29" t="s">
        <v>3</v>
      </c>
      <c r="C38" s="28" t="s">
        <v>206</v>
      </c>
      <c r="D38" s="27">
        <f>SUM(D36:D37)</f>
        <v>219915</v>
      </c>
    </row>
    <row r="39" spans="1:7" ht="15.75" thickTop="1" x14ac:dyDescent="0.25">
      <c r="A39" s="10"/>
      <c r="B39" s="17"/>
      <c r="C39" s="10"/>
      <c r="D39" s="14"/>
    </row>
    <row r="40" spans="1:7" x14ac:dyDescent="0.25">
      <c r="D40" s="12"/>
    </row>
    <row r="41" spans="1:7" x14ac:dyDescent="0.25">
      <c r="D41" s="12"/>
    </row>
    <row r="42" spans="1:7" x14ac:dyDescent="0.25">
      <c r="D42" s="12"/>
    </row>
    <row r="43" spans="1:7" x14ac:dyDescent="0.25">
      <c r="D4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0120-47E3-4669-BDAC-E4279AB24C0E}">
  <dimension ref="A1:G40"/>
  <sheetViews>
    <sheetView zoomScale="85" zoomScaleNormal="85" workbookViewId="0">
      <selection activeCell="E39" sqref="E39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2.5703125" style="12" bestFit="1" customWidth="1"/>
    <col min="7" max="7" width="12.5703125" bestFit="1" customWidth="1"/>
  </cols>
  <sheetData>
    <row r="1" spans="1:4" x14ac:dyDescent="0.25">
      <c r="A1" s="6" t="s">
        <v>166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167</v>
      </c>
      <c r="C5" s="7" t="s">
        <v>73</v>
      </c>
      <c r="D5" s="54">
        <v>7285.37</v>
      </c>
    </row>
    <row r="6" spans="1:4" x14ac:dyDescent="0.25">
      <c r="A6" s="7" t="s">
        <v>168</v>
      </c>
      <c r="C6" s="7" t="s">
        <v>67</v>
      </c>
      <c r="D6" s="54">
        <v>300</v>
      </c>
    </row>
    <row r="7" spans="1:4" x14ac:dyDescent="0.25">
      <c r="A7" s="7" t="s">
        <v>169</v>
      </c>
      <c r="C7" s="7" t="s">
        <v>68</v>
      </c>
      <c r="D7" s="54">
        <v>464.09</v>
      </c>
    </row>
    <row r="8" spans="1:4" x14ac:dyDescent="0.25">
      <c r="A8" s="7" t="s">
        <v>170</v>
      </c>
      <c r="C8" s="7" t="s">
        <v>74</v>
      </c>
      <c r="D8" s="54">
        <v>7260.5</v>
      </c>
    </row>
    <row r="9" spans="1:4" x14ac:dyDescent="0.25">
      <c r="A9" s="7" t="s">
        <v>171</v>
      </c>
      <c r="C9" s="7" t="s">
        <v>75</v>
      </c>
      <c r="D9" s="54">
        <v>315.5</v>
      </c>
    </row>
    <row r="10" spans="1:4" x14ac:dyDescent="0.25">
      <c r="A10" s="7" t="s">
        <v>172</v>
      </c>
      <c r="C10" s="7" t="s">
        <v>76</v>
      </c>
      <c r="D10" s="54">
        <v>0</v>
      </c>
    </row>
    <row r="11" spans="1:4" x14ac:dyDescent="0.25">
      <c r="A11" s="7" t="s">
        <v>173</v>
      </c>
      <c r="C11" s="7" t="s">
        <v>77</v>
      </c>
      <c r="D11" s="54">
        <v>0</v>
      </c>
    </row>
    <row r="12" spans="1:4" x14ac:dyDescent="0.25">
      <c r="A12" s="7" t="s">
        <v>174</v>
      </c>
      <c r="C12" s="7" t="s">
        <v>78</v>
      </c>
      <c r="D12" s="54">
        <v>125</v>
      </c>
    </row>
    <row r="13" spans="1:4" x14ac:dyDescent="0.25">
      <c r="A13" s="7" t="s">
        <v>175</v>
      </c>
      <c r="C13" s="7" t="s">
        <v>79</v>
      </c>
      <c r="D13" s="54">
        <v>9048.35</v>
      </c>
    </row>
    <row r="14" spans="1:4" x14ac:dyDescent="0.25">
      <c r="A14" s="7" t="s">
        <v>176</v>
      </c>
      <c r="C14" s="7" t="s">
        <v>80</v>
      </c>
      <c r="D14" s="54">
        <v>51.66</v>
      </c>
    </row>
    <row r="15" spans="1:4" x14ac:dyDescent="0.25">
      <c r="A15" s="7" t="s">
        <v>177</v>
      </c>
      <c r="C15" s="7" t="s">
        <v>69</v>
      </c>
      <c r="D15" s="54">
        <v>161.75</v>
      </c>
    </row>
    <row r="16" spans="1:4" x14ac:dyDescent="0.25">
      <c r="A16" s="7" t="s">
        <v>178</v>
      </c>
      <c r="C16" s="7" t="s">
        <v>86</v>
      </c>
      <c r="D16" s="54">
        <v>250</v>
      </c>
    </row>
    <row r="17" spans="1:7" x14ac:dyDescent="0.25">
      <c r="A17" s="18" t="s">
        <v>179</v>
      </c>
      <c r="B17" s="19"/>
      <c r="C17" s="18" t="s">
        <v>193</v>
      </c>
      <c r="D17" s="25">
        <f>SUM(D5:D16)</f>
        <v>25262.219999999998</v>
      </c>
    </row>
    <row r="19" spans="1:7" x14ac:dyDescent="0.25">
      <c r="A19" s="7" t="s">
        <v>180</v>
      </c>
      <c r="C19" s="7" t="s">
        <v>88</v>
      </c>
      <c r="D19" s="54">
        <v>925</v>
      </c>
    </row>
    <row r="20" spans="1:7" x14ac:dyDescent="0.25">
      <c r="A20" s="7" t="s">
        <v>181</v>
      </c>
      <c r="C20" s="7" t="s">
        <v>89</v>
      </c>
      <c r="D20" s="54">
        <v>820</v>
      </c>
    </row>
    <row r="21" spans="1:7" x14ac:dyDescent="0.25">
      <c r="A21" s="7" t="s">
        <v>182</v>
      </c>
      <c r="C21" s="7" t="s">
        <v>90</v>
      </c>
      <c r="D21" s="54">
        <v>1000</v>
      </c>
    </row>
    <row r="22" spans="1:7" x14ac:dyDescent="0.25">
      <c r="A22" s="7" t="s">
        <v>183</v>
      </c>
      <c r="C22" s="7" t="s">
        <v>91</v>
      </c>
      <c r="D22" s="54">
        <v>0</v>
      </c>
    </row>
    <row r="23" spans="1:7" x14ac:dyDescent="0.25">
      <c r="A23" s="7" t="s">
        <v>272</v>
      </c>
      <c r="C23" s="9" t="s">
        <v>92</v>
      </c>
      <c r="D23" s="54">
        <v>0</v>
      </c>
    </row>
    <row r="24" spans="1:7" x14ac:dyDescent="0.25">
      <c r="A24" s="7" t="s">
        <v>184</v>
      </c>
      <c r="C24" s="7" t="s">
        <v>94</v>
      </c>
      <c r="D24" s="54">
        <v>0</v>
      </c>
    </row>
    <row r="25" spans="1:7" x14ac:dyDescent="0.25">
      <c r="A25" s="7" t="s">
        <v>185</v>
      </c>
      <c r="C25" s="7" t="s">
        <v>95</v>
      </c>
      <c r="D25" s="54">
        <v>0</v>
      </c>
    </row>
    <row r="26" spans="1:7" x14ac:dyDescent="0.25">
      <c r="A26" s="18" t="s">
        <v>186</v>
      </c>
      <c r="B26" s="19"/>
      <c r="C26" s="18" t="s">
        <v>194</v>
      </c>
      <c r="D26" s="25">
        <f>SUM(D19:D25)</f>
        <v>2745</v>
      </c>
    </row>
    <row r="28" spans="1:7" x14ac:dyDescent="0.25">
      <c r="A28" s="7" t="s">
        <v>187</v>
      </c>
      <c r="C28" s="7" t="s">
        <v>99</v>
      </c>
      <c r="D28" s="54">
        <v>0</v>
      </c>
    </row>
    <row r="29" spans="1:7" x14ac:dyDescent="0.25">
      <c r="A29" s="18" t="s">
        <v>188</v>
      </c>
      <c r="B29" s="19"/>
      <c r="C29" s="18" t="s">
        <v>195</v>
      </c>
      <c r="D29" s="25">
        <f>SUM(D28)</f>
        <v>0</v>
      </c>
    </row>
    <row r="31" spans="1:7" x14ac:dyDescent="0.25">
      <c r="A31" s="42" t="s">
        <v>236</v>
      </c>
      <c r="B31" s="32"/>
      <c r="C31" s="31" t="s">
        <v>105</v>
      </c>
      <c r="D31" s="26">
        <f>G32</f>
        <v>176992.78</v>
      </c>
      <c r="E31" s="11" t="s">
        <v>275</v>
      </c>
    </row>
    <row r="32" spans="1:7" x14ac:dyDescent="0.25">
      <c r="E32" s="5"/>
      <c r="F32" s="51" t="s">
        <v>269</v>
      </c>
      <c r="G32" s="24">
        <v>176992.78</v>
      </c>
    </row>
    <row r="33" spans="1:7" ht="15.75" thickBot="1" x14ac:dyDescent="0.3">
      <c r="A33" s="39" t="s">
        <v>239</v>
      </c>
      <c r="B33" s="43" t="s">
        <v>3</v>
      </c>
      <c r="C33" s="39" t="s">
        <v>207</v>
      </c>
      <c r="D33" s="41">
        <f>D17+D26+D29+D31</f>
        <v>205000</v>
      </c>
      <c r="F33" s="51"/>
      <c r="G33" s="53"/>
    </row>
    <row r="34" spans="1:7" ht="15.75" thickTop="1" x14ac:dyDescent="0.25"/>
    <row r="36" spans="1:7" x14ac:dyDescent="0.25">
      <c r="A36" s="7" t="s">
        <v>106</v>
      </c>
      <c r="C36" s="7" t="s">
        <v>107</v>
      </c>
      <c r="D36" s="55">
        <f>205000</f>
        <v>205000</v>
      </c>
      <c r="E36" t="s">
        <v>283</v>
      </c>
    </row>
    <row r="37" spans="1:7" x14ac:dyDescent="0.25">
      <c r="A37" s="7" t="s">
        <v>108</v>
      </c>
      <c r="C37" s="7" t="s">
        <v>109</v>
      </c>
      <c r="D37" s="55">
        <v>11000</v>
      </c>
    </row>
    <row r="39" spans="1:7" ht="15.75" thickBot="1" x14ac:dyDescent="0.3">
      <c r="A39" s="44" t="s">
        <v>140</v>
      </c>
      <c r="B39" s="40" t="s">
        <v>3</v>
      </c>
      <c r="C39" s="44" t="s">
        <v>208</v>
      </c>
      <c r="D39" s="41">
        <f>SUM(D36:D38)</f>
        <v>216000</v>
      </c>
    </row>
    <row r="40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5C2B-D420-4035-BB49-B85B90158689}">
  <dimension ref="A1:G28"/>
  <sheetViews>
    <sheetView zoomScale="85" zoomScaleNormal="85" workbookViewId="0">
      <selection activeCell="E11" sqref="E11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1.5703125" style="12" bestFit="1" customWidth="1"/>
    <col min="7" max="7" width="12.5703125" bestFit="1" customWidth="1"/>
  </cols>
  <sheetData>
    <row r="1" spans="1:7" x14ac:dyDescent="0.25">
      <c r="A1" s="6" t="s">
        <v>221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216</v>
      </c>
      <c r="C5" s="7" t="s">
        <v>74</v>
      </c>
      <c r="D5" s="54">
        <v>3328</v>
      </c>
    </row>
    <row r="6" spans="1:7" x14ac:dyDescent="0.25">
      <c r="A6" s="18" t="s">
        <v>217</v>
      </c>
      <c r="B6" s="19"/>
      <c r="C6" s="18" t="s">
        <v>193</v>
      </c>
      <c r="D6" s="25">
        <f>SUM(D5:D5)</f>
        <v>3328</v>
      </c>
    </row>
    <row r="7" spans="1:7" x14ac:dyDescent="0.25">
      <c r="A7" s="4"/>
      <c r="B7" s="3"/>
      <c r="C7" s="4"/>
      <c r="D7" s="13"/>
    </row>
    <row r="9" spans="1:7" x14ac:dyDescent="0.25">
      <c r="A9" s="7" t="s">
        <v>215</v>
      </c>
      <c r="C9" s="7" t="s">
        <v>89</v>
      </c>
      <c r="D9" s="54">
        <v>0</v>
      </c>
    </row>
    <row r="10" spans="1:7" x14ac:dyDescent="0.25">
      <c r="A10" s="7" t="s">
        <v>280</v>
      </c>
      <c r="C10" s="7" t="s">
        <v>94</v>
      </c>
      <c r="D10" s="54">
        <v>2130</v>
      </c>
      <c r="E10" s="57"/>
      <c r="F10" s="58"/>
      <c r="G10" s="58"/>
    </row>
    <row r="11" spans="1:7" x14ac:dyDescent="0.25">
      <c r="A11" s="18" t="s">
        <v>214</v>
      </c>
      <c r="B11" s="19"/>
      <c r="C11" s="18" t="s">
        <v>194</v>
      </c>
      <c r="D11" s="25">
        <f>SUM(D9:D10)</f>
        <v>2130</v>
      </c>
    </row>
    <row r="13" spans="1:7" x14ac:dyDescent="0.25">
      <c r="A13" s="42" t="s">
        <v>210</v>
      </c>
      <c r="B13" s="32"/>
      <c r="C13" s="31" t="s">
        <v>211</v>
      </c>
      <c r="D13" s="26">
        <f>G14</f>
        <v>2609.7399999999998</v>
      </c>
      <c r="E13" s="11" t="s">
        <v>275</v>
      </c>
    </row>
    <row r="14" spans="1:7" x14ac:dyDescent="0.25">
      <c r="E14" s="5"/>
      <c r="F14" s="51" t="s">
        <v>269</v>
      </c>
      <c r="G14" s="55">
        <v>2609.7399999999998</v>
      </c>
    </row>
    <row r="15" spans="1:7" x14ac:dyDescent="0.25">
      <c r="A15" s="42" t="s">
        <v>212</v>
      </c>
      <c r="B15" s="32"/>
      <c r="C15" s="31" t="s">
        <v>213</v>
      </c>
      <c r="D15" s="26">
        <v>0</v>
      </c>
      <c r="E15" s="11"/>
      <c r="F15" s="51"/>
      <c r="G15" s="53"/>
    </row>
    <row r="17" spans="1:4" ht="15.75" thickBot="1" x14ac:dyDescent="0.3">
      <c r="A17" s="20" t="s">
        <v>238</v>
      </c>
      <c r="B17" s="29" t="s">
        <v>3</v>
      </c>
      <c r="C17" s="20" t="s">
        <v>223</v>
      </c>
      <c r="D17" s="27">
        <f>SUM(D6,D11,D13,D15)</f>
        <v>8067.74</v>
      </c>
    </row>
    <row r="18" spans="1:4" ht="15.75" thickTop="1" x14ac:dyDescent="0.25">
      <c r="A18" s="10"/>
      <c r="B18" s="17"/>
      <c r="C18" s="10"/>
      <c r="D18" s="14"/>
    </row>
    <row r="20" spans="1:4" x14ac:dyDescent="0.25">
      <c r="A20" s="7" t="s">
        <v>237</v>
      </c>
      <c r="C20" s="7" t="s">
        <v>107</v>
      </c>
      <c r="D20" s="54">
        <v>8067.74</v>
      </c>
    </row>
    <row r="21" spans="1:4" x14ac:dyDescent="0.25">
      <c r="A21" s="7" t="s">
        <v>219</v>
      </c>
      <c r="C21" s="7" t="s">
        <v>220</v>
      </c>
      <c r="D21" s="54">
        <v>0</v>
      </c>
    </row>
    <row r="23" spans="1:4" ht="15.75" thickBot="1" x14ac:dyDescent="0.3">
      <c r="A23" s="28" t="s">
        <v>218</v>
      </c>
      <c r="B23" s="29" t="s">
        <v>3</v>
      </c>
      <c r="C23" s="28" t="s">
        <v>222</v>
      </c>
      <c r="D23" s="27">
        <f>SUM(D20:D21)</f>
        <v>8067.74</v>
      </c>
    </row>
    <row r="24" spans="1:4" ht="15.75" thickTop="1" x14ac:dyDescent="0.25">
      <c r="A24" s="10"/>
      <c r="B24" s="17"/>
      <c r="C24" s="10"/>
      <c r="D24" s="14"/>
    </row>
    <row r="26" spans="1:4" x14ac:dyDescent="0.25">
      <c r="A26" s="5"/>
    </row>
    <row r="27" spans="1:4" x14ac:dyDescent="0.25">
      <c r="A27" s="5"/>
    </row>
    <row r="28" spans="1:4" x14ac:dyDescent="0.25">
      <c r="A28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07E7-743F-4F8F-840C-F7F2DF0E2B67}">
  <dimension ref="A1:G38"/>
  <sheetViews>
    <sheetView zoomScale="85" zoomScaleNormal="85" workbookViewId="0">
      <selection activeCell="H39" sqref="H39"/>
    </sheetView>
  </sheetViews>
  <sheetFormatPr defaultRowHeight="15" x14ac:dyDescent="0.25"/>
  <cols>
    <col min="1" max="1" width="18.7109375" customWidth="1"/>
    <col min="2" max="2" width="13.7109375" style="16" customWidth="1"/>
    <col min="3" max="3" width="37.7109375" customWidth="1"/>
    <col min="4" max="4" width="12.5703125" style="12" bestFit="1" customWidth="1"/>
    <col min="5" max="5" width="9.5703125" customWidth="1"/>
    <col min="6" max="6" width="9.5703125" bestFit="1" customWidth="1"/>
    <col min="7" max="7" width="11.5703125" bestFit="1" customWidth="1"/>
  </cols>
  <sheetData>
    <row r="1" spans="1:4" x14ac:dyDescent="0.25">
      <c r="A1" s="6" t="s">
        <v>265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268</v>
      </c>
      <c r="C5" s="8" t="s">
        <v>70</v>
      </c>
      <c r="D5" s="54">
        <v>0</v>
      </c>
    </row>
    <row r="6" spans="1:4" x14ac:dyDescent="0.25">
      <c r="A6" s="7" t="s">
        <v>240</v>
      </c>
      <c r="C6" s="7" t="s">
        <v>73</v>
      </c>
      <c r="D6" s="54">
        <v>0</v>
      </c>
    </row>
    <row r="7" spans="1:4" x14ac:dyDescent="0.25">
      <c r="A7" s="7" t="s">
        <v>241</v>
      </c>
      <c r="C7" s="7" t="s">
        <v>68</v>
      </c>
      <c r="D7" s="54">
        <v>0</v>
      </c>
    </row>
    <row r="8" spans="1:4" x14ac:dyDescent="0.25">
      <c r="A8" s="7" t="s">
        <v>242</v>
      </c>
      <c r="C8" s="7" t="s">
        <v>74</v>
      </c>
      <c r="D8" s="54">
        <v>2362</v>
      </c>
    </row>
    <row r="9" spans="1:4" x14ac:dyDescent="0.25">
      <c r="A9" s="7" t="s">
        <v>243</v>
      </c>
      <c r="C9" s="7" t="s">
        <v>75</v>
      </c>
      <c r="D9" s="54">
        <v>0</v>
      </c>
    </row>
    <row r="10" spans="1:4" x14ac:dyDescent="0.25">
      <c r="A10" s="7" t="s">
        <v>244</v>
      </c>
      <c r="C10" s="7" t="s">
        <v>76</v>
      </c>
      <c r="D10" s="54">
        <v>0</v>
      </c>
    </row>
    <row r="11" spans="1:4" x14ac:dyDescent="0.25">
      <c r="A11" s="7" t="s">
        <v>245</v>
      </c>
      <c r="C11" s="7" t="s">
        <v>77</v>
      </c>
      <c r="D11" s="54">
        <v>0</v>
      </c>
    </row>
    <row r="12" spans="1:4" x14ac:dyDescent="0.25">
      <c r="A12" s="7" t="s">
        <v>246</v>
      </c>
      <c r="C12" s="7" t="s">
        <v>78</v>
      </c>
      <c r="D12" s="54">
        <v>0</v>
      </c>
    </row>
    <row r="13" spans="1:4" x14ac:dyDescent="0.25">
      <c r="A13" s="7" t="s">
        <v>247</v>
      </c>
      <c r="C13" s="7" t="s">
        <v>79</v>
      </c>
      <c r="D13" s="54">
        <v>0</v>
      </c>
    </row>
    <row r="14" spans="1:4" x14ac:dyDescent="0.25">
      <c r="A14" s="7" t="s">
        <v>248</v>
      </c>
      <c r="C14" s="7" t="s">
        <v>80</v>
      </c>
      <c r="D14" s="54">
        <v>0</v>
      </c>
    </row>
    <row r="15" spans="1:4" x14ac:dyDescent="0.25">
      <c r="A15" s="7" t="s">
        <v>249</v>
      </c>
      <c r="C15" s="7" t="s">
        <v>69</v>
      </c>
      <c r="D15" s="54">
        <v>0</v>
      </c>
    </row>
    <row r="16" spans="1:4" x14ac:dyDescent="0.25">
      <c r="A16" s="7" t="s">
        <v>250</v>
      </c>
      <c r="C16" s="7" t="s">
        <v>86</v>
      </c>
      <c r="D16" s="54">
        <v>0</v>
      </c>
    </row>
    <row r="17" spans="1:7" x14ac:dyDescent="0.25">
      <c r="A17" s="18" t="s">
        <v>251</v>
      </c>
      <c r="B17" s="19"/>
      <c r="C17" s="18" t="s">
        <v>193</v>
      </c>
      <c r="D17" s="25">
        <f>SUM(D5:D16)</f>
        <v>2362</v>
      </c>
    </row>
    <row r="19" spans="1:7" x14ac:dyDescent="0.25">
      <c r="A19" s="7" t="s">
        <v>252</v>
      </c>
      <c r="C19" s="7" t="s">
        <v>88</v>
      </c>
      <c r="D19" s="54">
        <v>172.03</v>
      </c>
    </row>
    <row r="20" spans="1:7" x14ac:dyDescent="0.25">
      <c r="A20" s="7" t="s">
        <v>253</v>
      </c>
      <c r="C20" s="7" t="s">
        <v>89</v>
      </c>
      <c r="D20" s="54">
        <v>1949.41</v>
      </c>
    </row>
    <row r="21" spans="1:7" x14ac:dyDescent="0.25">
      <c r="A21" s="7" t="s">
        <v>254</v>
      </c>
      <c r="C21" s="7" t="s">
        <v>90</v>
      </c>
      <c r="D21" s="54">
        <v>250</v>
      </c>
    </row>
    <row r="22" spans="1:7" x14ac:dyDescent="0.25">
      <c r="A22" s="7" t="s">
        <v>255</v>
      </c>
      <c r="C22" s="7" t="s">
        <v>91</v>
      </c>
      <c r="D22" s="54">
        <v>0</v>
      </c>
    </row>
    <row r="23" spans="1:7" x14ac:dyDescent="0.25">
      <c r="A23" s="7" t="s">
        <v>256</v>
      </c>
      <c r="C23" s="7" t="s">
        <v>94</v>
      </c>
      <c r="D23" s="54">
        <v>8699.9699999999993</v>
      </c>
    </row>
    <row r="24" spans="1:7" x14ac:dyDescent="0.25">
      <c r="A24" s="7" t="s">
        <v>257</v>
      </c>
      <c r="C24" s="7" t="s">
        <v>95</v>
      </c>
      <c r="D24" s="54">
        <v>0</v>
      </c>
    </row>
    <row r="25" spans="1:7" x14ac:dyDescent="0.25">
      <c r="A25" s="18" t="s">
        <v>258</v>
      </c>
      <c r="B25" s="19"/>
      <c r="C25" s="18" t="s">
        <v>194</v>
      </c>
      <c r="D25" s="25">
        <f>SUM(D19:D24)</f>
        <v>11071.41</v>
      </c>
    </row>
    <row r="27" spans="1:7" x14ac:dyDescent="0.25">
      <c r="A27" s="7" t="s">
        <v>259</v>
      </c>
      <c r="C27" s="7" t="s">
        <v>99</v>
      </c>
      <c r="D27" s="54">
        <v>0</v>
      </c>
    </row>
    <row r="28" spans="1:7" x14ac:dyDescent="0.25">
      <c r="A28" s="18" t="s">
        <v>260</v>
      </c>
      <c r="B28" s="19"/>
      <c r="C28" s="18" t="s">
        <v>195</v>
      </c>
      <c r="D28" s="25">
        <f>SUM(D27)</f>
        <v>0</v>
      </c>
    </row>
    <row r="30" spans="1:7" x14ac:dyDescent="0.25">
      <c r="A30" s="42" t="s">
        <v>261</v>
      </c>
      <c r="B30" s="32"/>
      <c r="C30" s="31" t="s">
        <v>105</v>
      </c>
      <c r="D30" s="26">
        <f>G31</f>
        <v>9700.86</v>
      </c>
      <c r="E30" s="11" t="s">
        <v>275</v>
      </c>
    </row>
    <row r="31" spans="1:7" x14ac:dyDescent="0.25">
      <c r="F31" s="51" t="s">
        <v>269</v>
      </c>
      <c r="G31" s="24">
        <v>9700.86</v>
      </c>
    </row>
    <row r="32" spans="1:7" ht="15.75" thickBot="1" x14ac:dyDescent="0.3">
      <c r="A32" s="39" t="s">
        <v>262</v>
      </c>
      <c r="B32" s="43" t="s">
        <v>3</v>
      </c>
      <c r="C32" s="39" t="s">
        <v>266</v>
      </c>
      <c r="D32" s="41">
        <f>D17+D25+D28+D30</f>
        <v>23134.27</v>
      </c>
      <c r="F32" s="51"/>
      <c r="G32" s="53"/>
    </row>
    <row r="33" spans="1:4" ht="15.75" thickTop="1" x14ac:dyDescent="0.25"/>
    <row r="35" spans="1:4" x14ac:dyDescent="0.25">
      <c r="A35" s="7" t="s">
        <v>263</v>
      </c>
      <c r="C35" s="7" t="s">
        <v>107</v>
      </c>
      <c r="D35" s="55">
        <v>23134.27</v>
      </c>
    </row>
    <row r="37" spans="1:4" ht="15.75" thickBot="1" x14ac:dyDescent="0.3">
      <c r="A37" s="44" t="s">
        <v>264</v>
      </c>
      <c r="B37" s="40" t="s">
        <v>3</v>
      </c>
      <c r="C37" s="44" t="s">
        <v>267</v>
      </c>
      <c r="D37" s="41">
        <f>SUM(D35:D36)</f>
        <v>23134.27</v>
      </c>
    </row>
    <row r="38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230</vt:lpstr>
      <vt:lpstr>231 Mosquito</vt:lpstr>
      <vt:lpstr>235 340b</vt:lpstr>
      <vt:lpstr>239 Wrkfrc</vt:lpstr>
      <vt:lpstr>240 HIV</vt:lpstr>
      <vt:lpstr>241 STD</vt:lpstr>
      <vt:lpstr>242  CN22</vt:lpstr>
      <vt:lpstr>243 EO22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Roston</dc:creator>
  <cp:lastModifiedBy>Olivia Roston</cp:lastModifiedBy>
  <dcterms:created xsi:type="dcterms:W3CDTF">2016-09-12T19:45:07Z</dcterms:created>
  <dcterms:modified xsi:type="dcterms:W3CDTF">2022-11-03T19:39:31Z</dcterms:modified>
</cp:coreProperties>
</file>